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10" yWindow="-110" windowWidth="19420" windowHeight="10420" tabRatio="600" firstSheet="0" activeTab="0" autoFilterDateGrouping="1"/>
  </bookViews>
  <sheets>
    <sheet xmlns:r="http://schemas.openxmlformats.org/officeDocument/2006/relationships" name="Home" sheetId="1" state="visible" r:id="rId1"/>
    <sheet xmlns:r="http://schemas.openxmlformats.org/officeDocument/2006/relationships" name="Process Calculation" sheetId="2" state="visible" r:id="rId2"/>
    <sheet xmlns:r="http://schemas.openxmlformats.org/officeDocument/2006/relationships" name="Results Summary" sheetId="3" state="visible" r:id="rId3"/>
    <sheet xmlns:r="http://schemas.openxmlformats.org/officeDocument/2006/relationships" name="Results Output" sheetId="4" state="visible" r:id="rId4"/>
  </sheets>
  <definedNames>
    <definedName name="_xlnm.Print_Area" localSheetId="3">'Results Output'!$A$2:$L$37</definedName>
  </definedNames>
  <calcPr calcId="191029" fullCalcOnLoad="1"/>
</workbook>
</file>

<file path=xl/styles.xml><?xml version="1.0" encoding="utf-8"?>
<styleSheet xmlns="http://schemas.openxmlformats.org/spreadsheetml/2006/main">
  <numFmts count="10">
    <numFmt numFmtId="164" formatCode="0.00_ "/>
    <numFmt numFmtId="165" formatCode="0.0000_ "/>
    <numFmt numFmtId="166" formatCode="0_ "/>
    <numFmt numFmtId="167" formatCode="0.00000_ "/>
    <numFmt numFmtId="168" formatCode="0.00_ ;[Red]\-0.00\ "/>
    <numFmt numFmtId="169" formatCode="0.0_ "/>
    <numFmt numFmtId="170" formatCode="0.00_);[Red]\(0.00\)"/>
    <numFmt numFmtId="171" formatCode="0.000_ "/>
    <numFmt numFmtId="172" formatCode="0.00000000_);[Red]\(0.00000000\)"/>
    <numFmt numFmtId="173" formatCode="0.00000000_ "/>
  </numFmts>
  <fonts count="27">
    <font>
      <name val="宋体"/>
      <charset val="134"/>
      <sz val="12"/>
    </font>
    <font>
      <name val="宋体"/>
      <charset val="134"/>
      <family val="3"/>
      <sz val="9"/>
    </font>
    <font>
      <name val="宋体"/>
      <charset val="134"/>
      <family val="3"/>
      <sz val="14"/>
    </font>
    <font>
      <name val="宋体"/>
      <charset val="134"/>
      <family val="3"/>
      <sz val="14"/>
      <vertAlign val="subscript"/>
    </font>
    <font>
      <name val="Arial"/>
      <family val="2"/>
      <sz val="10"/>
    </font>
    <font>
      <name val="宋体"/>
      <charset val="134"/>
      <family val="3"/>
      <sz val="10"/>
    </font>
    <font>
      <name val="宋体"/>
      <charset val="134"/>
      <family val="3"/>
      <b val="1"/>
      <sz val="10"/>
    </font>
    <font>
      <name val="Arial"/>
      <family val="2"/>
      <b val="1"/>
      <sz val="10"/>
    </font>
    <font>
      <name val="Arial"/>
      <family val="2"/>
      <sz val="10"/>
      <vertAlign val="subscript"/>
    </font>
    <font>
      <name val="Arial"/>
      <family val="2"/>
      <color indexed="22"/>
      <sz val="10"/>
    </font>
    <font>
      <name val="Arial"/>
      <family val="2"/>
      <sz val="10"/>
      <vertAlign val="superscript"/>
    </font>
    <font>
      <name val="Arial"/>
      <family val="2"/>
      <color indexed="23"/>
      <sz val="10"/>
    </font>
    <font>
      <name val="Arial"/>
      <family val="2"/>
      <color indexed="9"/>
      <sz val="10"/>
    </font>
    <font>
      <name val="Arial"/>
      <family val="2"/>
      <color indexed="10"/>
      <sz val="10"/>
    </font>
    <font>
      <name val="宋体"/>
      <charset val="134"/>
      <family val="3"/>
      <color indexed="22"/>
      <sz val="10"/>
    </font>
    <font>
      <name val="Arial"/>
      <family val="2"/>
      <color indexed="55"/>
      <sz val="10"/>
    </font>
    <font>
      <name val="宋体"/>
      <charset val="134"/>
      <family val="3"/>
      <color indexed="55"/>
      <sz val="10"/>
    </font>
    <font>
      <name val="宋体"/>
      <charset val="134"/>
      <family val="3"/>
      <color indexed="10"/>
      <sz val="10"/>
    </font>
    <font>
      <name val="Arial"/>
      <family val="2"/>
      <color indexed="63"/>
      <sz val="10"/>
    </font>
    <font>
      <name val="宋体"/>
      <charset val="134"/>
      <family val="3"/>
      <color indexed="63"/>
      <sz val="10"/>
    </font>
    <font>
      <name val="Arial"/>
      <family val="2"/>
      <color indexed="63"/>
      <sz val="10"/>
      <vertAlign val="subscript"/>
    </font>
    <font>
      <name val="宋体"/>
      <charset val="134"/>
      <family val="3"/>
      <color indexed="9"/>
      <sz val="10"/>
    </font>
    <font>
      <name val="宋体"/>
      <charset val="134"/>
      <family val="3"/>
      <color indexed="23"/>
      <sz val="10"/>
    </font>
    <font>
      <name val="Arial"/>
      <b val="1"/>
      <color rgb="001F2937"/>
      <sz val="16"/>
    </font>
    <font>
      <name val="Arial"/>
      <b val="1"/>
      <color rgb="00FFFFFF"/>
      <sz val="11"/>
    </font>
    <font>
      <name val="Arial"/>
      <color rgb="00222222"/>
      <sz val="10"/>
    </font>
    <font>
      <name val="Arial"/>
      <i val="1"/>
      <color rgb="00666666"/>
      <sz val="9"/>
    </font>
  </fonts>
  <fills count="8">
    <fill>
      <patternFill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92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8"/>
      </left>
      <right/>
      <top/>
      <bottom style="hair">
        <color indexed="8"/>
      </bottom>
      <diagonal/>
    </border>
    <border>
      <left/>
      <right style="double">
        <color indexed="8"/>
      </right>
      <top/>
      <bottom style="hair">
        <color indexed="8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/>
      <diagonal/>
    </border>
    <border>
      <left/>
      <right/>
      <top/>
      <bottom style="hair">
        <color indexed="22"/>
      </bottom>
      <diagonal/>
    </border>
    <border>
      <left style="hair">
        <color indexed="22"/>
      </left>
      <right/>
      <top style="hair">
        <color indexed="22"/>
      </top>
      <bottom/>
      <diagonal/>
    </border>
    <border>
      <left style="hair">
        <color indexed="22"/>
      </left>
      <right/>
      <top/>
      <bottom style="hair">
        <color indexed="22"/>
      </bottom>
      <diagonal/>
    </border>
    <border>
      <left/>
      <right/>
      <top/>
      <bottom style="hair">
        <color indexed="8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 style="thin">
        <color indexed="48"/>
      </right>
      <top/>
      <bottom/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double">
        <color indexed="8"/>
      </top>
      <bottom/>
      <diagonal/>
    </border>
    <border>
      <left style="thin">
        <color indexed="21"/>
      </left>
      <right/>
      <top/>
      <bottom/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8"/>
      </left>
      <right style="thin">
        <color indexed="48"/>
      </right>
      <top/>
      <bottom style="thin">
        <color indexed="48"/>
      </bottom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17"/>
      </bottom>
      <diagonal/>
    </border>
    <border>
      <left/>
      <right style="thin">
        <color indexed="64"/>
      </right>
      <top/>
      <bottom style="thin">
        <color indexed="17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/>
      <top style="thin">
        <color indexed="17"/>
      </top>
      <bottom style="thin">
        <color indexed="64"/>
      </bottom>
      <diagonal/>
    </border>
    <border>
      <left style="thin">
        <color indexed="17"/>
      </left>
      <right/>
      <top style="thin">
        <color indexed="17"/>
      </top>
      <bottom style="thin">
        <color indexed="64"/>
      </bottom>
      <diagonal/>
    </border>
    <border>
      <left/>
      <right style="thin">
        <color indexed="64"/>
      </right>
      <top style="thin">
        <color indexed="17"/>
      </top>
      <bottom style="thin">
        <color indexed="64"/>
      </bottom>
      <diagonal/>
    </border>
    <border>
      <left style="double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double">
        <color indexed="8"/>
      </right>
      <top style="hair">
        <color indexed="8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17"/>
      </right>
      <top/>
      <bottom/>
      <diagonal/>
    </border>
    <border>
      <left style="thin">
        <color indexed="64"/>
      </left>
      <right style="thin">
        <color indexed="17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17"/>
      </top>
      <bottom style="thin">
        <color indexed="17"/>
      </bottom>
      <diagonal/>
    </border>
    <border>
      <left/>
      <right/>
      <top style="thin">
        <color indexed="17"/>
      </top>
      <bottom style="thin">
        <color indexed="17"/>
      </bottom>
      <diagonal/>
    </border>
    <border>
      <left style="thin">
        <color indexed="17"/>
      </left>
      <right/>
      <top style="thin">
        <color indexed="17"/>
      </top>
      <bottom style="thin">
        <color indexed="17"/>
      </bottom>
      <diagonal/>
    </border>
    <border>
      <left/>
      <right style="thin">
        <color indexed="17"/>
      </right>
      <top style="thin">
        <color indexed="17"/>
      </top>
      <bottom style="thin">
        <color indexed="17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17"/>
      </bottom>
      <diagonal/>
    </border>
    <border>
      <left style="hair">
        <color indexed="22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/>
      <right/>
      <top style="thin">
        <color indexed="17"/>
      </top>
      <bottom/>
      <diagonal/>
    </border>
    <border>
      <left/>
      <right style="thin">
        <color indexed="17"/>
      </right>
      <top style="thin">
        <color indexed="17"/>
      </top>
      <bottom/>
      <diagonal/>
    </border>
    <border>
      <left style="thin">
        <color indexed="17"/>
      </left>
      <right style="thin">
        <color indexed="64"/>
      </right>
      <top style="thin">
        <color indexed="17"/>
      </top>
      <bottom style="thin">
        <color indexed="17"/>
      </bottom>
      <diagonal/>
    </border>
    <border>
      <left/>
      <right style="thin">
        <color indexed="64"/>
      </right>
      <top style="thin">
        <color indexed="17"/>
      </top>
      <bottom/>
      <diagonal/>
    </border>
    <border>
      <left style="thin">
        <color indexed="17"/>
      </left>
      <right style="thin">
        <color indexed="64"/>
      </right>
      <top style="thin">
        <color indexed="17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21"/>
      </left>
      <right style="double">
        <color indexed="8"/>
      </right>
      <top/>
      <bottom/>
      <diagonal/>
    </border>
    <border>
      <left style="hair">
        <color indexed="22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8"/>
      </left>
      <right style="double">
        <color indexed="8"/>
      </right>
      <top/>
      <bottom style="hair">
        <color indexed="8"/>
      </bottom>
      <diagonal/>
    </border>
    <border>
      <bottom style="thin">
        <color rgb="00B7C9D6"/>
      </bottom>
    </border>
  </borders>
  <cellStyleXfs count="1">
    <xf numFmtId="0" fontId="0" fillId="0" borderId="0"/>
  </cellStyleXfs>
  <cellXfs count="503">
    <xf numFmtId="0" fontId="0" fillId="0" borderId="0" pivotButton="0" quotePrefix="0" xfId="0"/>
    <xf numFmtId="0" fontId="4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3" applyAlignment="1" pivotButton="0" quotePrefix="0" xfId="0">
      <alignment vertical="center"/>
    </xf>
    <xf numFmtId="0" fontId="4" fillId="0" borderId="4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4" fillId="0" borderId="2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center" vertical="center"/>
    </xf>
    <xf numFmtId="164" fontId="4" fillId="0" borderId="0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4" fillId="0" borderId="2" applyAlignment="1" pivotButton="0" quotePrefix="0" xfId="0">
      <alignment vertical="center"/>
    </xf>
    <xf numFmtId="164" fontId="9" fillId="0" borderId="0" applyAlignment="1" pivotButton="0" quotePrefix="0" xfId="0">
      <alignment horizontal="center" vertical="center"/>
    </xf>
    <xf numFmtId="0" fontId="4" fillId="0" borderId="5" applyAlignment="1" pivotButton="0" quotePrefix="0" xfId="0">
      <alignment vertical="center"/>
    </xf>
    <xf numFmtId="0" fontId="4" fillId="0" borderId="6" applyAlignment="1" pivotButton="0" quotePrefix="0" xfId="0">
      <alignment vertical="center"/>
    </xf>
    <xf numFmtId="0" fontId="4" fillId="0" borderId="7" applyAlignment="1" pivotButton="0" quotePrefix="0" xfId="0">
      <alignment vertical="center"/>
    </xf>
    <xf numFmtId="0" fontId="7" fillId="0" borderId="2" applyAlignment="1" pivotButton="0" quotePrefix="0" xfId="0">
      <alignment vertical="center"/>
    </xf>
    <xf numFmtId="0" fontId="4" fillId="0" borderId="8" applyAlignment="1" pivotButton="0" quotePrefix="0" xfId="0">
      <alignment vertical="center"/>
    </xf>
    <xf numFmtId="0" fontId="4" fillId="0" borderId="9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0" fontId="7" fillId="0" borderId="2" applyAlignment="1" pivotButton="0" quotePrefix="0" xfId="0">
      <alignment vertical="center"/>
    </xf>
    <xf numFmtId="0" fontId="4" fillId="0" borderId="10" applyAlignment="1" pivotButton="0" quotePrefix="0" xfId="0">
      <alignment vertical="center"/>
    </xf>
    <xf numFmtId="0" fontId="4" fillId="0" borderId="0" applyAlignment="1" pivotButton="0" quotePrefix="0" xfId="0">
      <alignment horizontal="center" vertical="center"/>
    </xf>
    <xf numFmtId="164" fontId="4" fillId="0" borderId="0" applyAlignment="1" pivotButton="0" quotePrefix="0" xfId="0">
      <alignment vertical="center"/>
    </xf>
    <xf numFmtId="0" fontId="13" fillId="0" borderId="0" applyAlignment="1" pivotButton="0" quotePrefix="0" xfId="0">
      <alignment horizontal="center" vertical="center"/>
    </xf>
    <xf numFmtId="0" fontId="7" fillId="0" borderId="4" applyAlignment="1" pivotButton="0" quotePrefix="0" xfId="0">
      <alignment vertical="center"/>
    </xf>
    <xf numFmtId="0" fontId="5" fillId="0" borderId="3" applyAlignment="1" pivotButton="0" quotePrefix="0" xfId="0">
      <alignment vertical="center"/>
    </xf>
    <xf numFmtId="0" fontId="7" fillId="0" borderId="6" applyAlignment="1" pivotButton="0" quotePrefix="0" xfId="0">
      <alignment horizontal="center" vertical="center"/>
    </xf>
    <xf numFmtId="165" fontId="4" fillId="0" borderId="0" applyAlignment="1" pivotButton="0" quotePrefix="0" xfId="0">
      <alignment horizontal="right" vertical="center"/>
    </xf>
    <xf numFmtId="0" fontId="4" fillId="0" borderId="11" applyAlignment="1" pivotButton="0" quotePrefix="0" xfId="0">
      <alignment horizontal="center" vertical="center"/>
    </xf>
    <xf numFmtId="166" fontId="4" fillId="0" borderId="0" applyAlignment="1" pivotButton="0" quotePrefix="0" xfId="0">
      <alignment vertical="center"/>
    </xf>
    <xf numFmtId="0" fontId="4" fillId="0" borderId="12" applyAlignment="1" pivotButton="0" quotePrefix="0" xfId="0">
      <alignment horizontal="center" vertical="center"/>
    </xf>
    <xf numFmtId="0" fontId="5" fillId="0" borderId="13" applyAlignment="1" pivotButton="0" quotePrefix="0" xfId="0">
      <alignment vertical="center"/>
    </xf>
    <xf numFmtId="0" fontId="5" fillId="0" borderId="11" applyAlignment="1" pivotButton="0" quotePrefix="0" xfId="0">
      <alignment horizontal="center" vertical="center"/>
    </xf>
    <xf numFmtId="0" fontId="5" fillId="0" borderId="14" applyAlignment="1" pivotButton="0" quotePrefix="0" xfId="0">
      <alignment vertical="center"/>
    </xf>
    <xf numFmtId="0" fontId="5" fillId="0" borderId="12" applyAlignment="1" pivotButton="0" quotePrefix="0" xfId="0">
      <alignment horizontal="center" vertical="center"/>
    </xf>
    <xf numFmtId="58" fontId="4" fillId="0" borderId="0" applyAlignment="1" pivotButton="0" quotePrefix="0" xfId="0">
      <alignment horizontal="center" vertical="center"/>
    </xf>
    <xf numFmtId="164" fontId="4" fillId="0" borderId="15" applyAlignment="1" pivotButton="0" quotePrefix="0" xfId="0">
      <alignment vertical="center"/>
    </xf>
    <xf numFmtId="0" fontId="4" fillId="0" borderId="0" applyAlignment="1" pivotButton="0" quotePrefix="0" xfId="0">
      <alignment horizontal="center" vertical="center"/>
    </xf>
    <xf numFmtId="164" fontId="4" fillId="0" borderId="0" applyAlignment="1" pivotButton="0" quotePrefix="0" xfId="0">
      <alignment horizontal="center" vertical="center"/>
    </xf>
    <xf numFmtId="0" fontId="4" fillId="0" borderId="16" applyAlignment="1" pivotButton="0" quotePrefix="0" xfId="0">
      <alignment vertical="center"/>
    </xf>
    <xf numFmtId="0" fontId="4" fillId="0" borderId="17" applyAlignment="1" pivotButton="0" quotePrefix="0" xfId="0">
      <alignment vertical="center"/>
    </xf>
    <xf numFmtId="0" fontId="4" fillId="0" borderId="18" applyAlignment="1" pivotButton="0" quotePrefix="0" xfId="0">
      <alignment vertical="center"/>
    </xf>
    <xf numFmtId="0" fontId="4" fillId="0" borderId="19" applyAlignment="1" pivotButton="0" quotePrefix="0" xfId="0">
      <alignment vertical="center"/>
    </xf>
    <xf numFmtId="0" fontId="4" fillId="0" borderId="20" applyAlignment="1" pivotButton="0" quotePrefix="0" xfId="0">
      <alignment vertical="center"/>
    </xf>
    <xf numFmtId="0" fontId="4" fillId="0" borderId="21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0" fontId="12" fillId="0" borderId="0" applyAlignment="1" pivotButton="0" quotePrefix="0" xfId="0">
      <alignment horizontal="center" vertical="center"/>
    </xf>
    <xf numFmtId="164" fontId="14" fillId="0" borderId="0" applyAlignment="1" pivotButton="0" quotePrefix="0" xfId="0">
      <alignment horizontal="center" vertical="center"/>
    </xf>
    <xf numFmtId="164" fontId="11" fillId="0" borderId="0" applyAlignment="1" applyProtection="1" pivotButton="0" quotePrefix="0" xfId="0">
      <alignment horizontal="right" vertical="center"/>
      <protection locked="1" hidden="1"/>
    </xf>
    <xf numFmtId="164" fontId="4" fillId="0" borderId="22" applyAlignment="1" applyProtection="1" pivotButton="0" quotePrefix="0" xfId="0">
      <alignment horizontal="right" vertical="center"/>
      <protection locked="1" hidden="1"/>
    </xf>
    <xf numFmtId="164" fontId="4" fillId="0" borderId="22" applyAlignment="1" applyProtection="1" pivotButton="0" quotePrefix="0" xfId="0">
      <alignment vertical="center"/>
      <protection locked="1" hidden="1"/>
    </xf>
    <xf numFmtId="164" fontId="4" fillId="0" borderId="22" applyAlignment="1" applyProtection="1" pivotButton="0" quotePrefix="0" xfId="0">
      <alignment horizontal="center" vertical="center"/>
      <protection locked="1" hidden="1"/>
    </xf>
    <xf numFmtId="166" fontId="4" fillId="0" borderId="22" applyAlignment="1" applyProtection="1" pivotButton="0" quotePrefix="0" xfId="0">
      <alignment vertical="center"/>
      <protection locked="1" hidden="1"/>
    </xf>
    <xf numFmtId="164" fontId="4" fillId="0" borderId="23" applyAlignment="1" applyProtection="1" pivotButton="0" quotePrefix="0" xfId="0">
      <alignment vertical="center"/>
      <protection locked="1" hidden="1"/>
    </xf>
    <xf numFmtId="0" fontId="4" fillId="0" borderId="24" applyAlignment="1" pivotButton="0" quotePrefix="0" xfId="0">
      <alignment vertical="center"/>
    </xf>
    <xf numFmtId="164" fontId="4" fillId="0" borderId="0" applyAlignment="1" pivotButton="0" quotePrefix="0" xfId="0">
      <alignment horizontal="center" vertical="center"/>
    </xf>
    <xf numFmtId="166" fontId="4" fillId="0" borderId="25" applyAlignment="1" applyProtection="1" pivotButton="0" quotePrefix="0" xfId="0">
      <alignment horizontal="right" vertical="center"/>
      <protection locked="1" hidden="1"/>
    </xf>
    <xf numFmtId="167" fontId="4" fillId="0" borderId="22" applyAlignment="1" applyProtection="1" pivotButton="0" quotePrefix="0" xfId="0">
      <alignment vertical="center"/>
      <protection locked="1" hidden="1"/>
    </xf>
    <xf numFmtId="166" fontId="4" fillId="0" borderId="26" applyAlignment="1" applyProtection="1" pivotButton="0" quotePrefix="0" xfId="0">
      <alignment vertical="center"/>
      <protection locked="1" hidden="1"/>
    </xf>
    <xf numFmtId="0" fontId="7" fillId="0" borderId="27" applyAlignment="1" pivotButton="0" quotePrefix="0" xfId="0">
      <alignment vertical="center"/>
    </xf>
    <xf numFmtId="164" fontId="16" fillId="0" borderId="0" applyAlignment="1" pivotButton="0" quotePrefix="0" xfId="0">
      <alignment horizontal="center" vertical="center"/>
    </xf>
    <xf numFmtId="0" fontId="16" fillId="0" borderId="0" applyAlignment="1" pivotButton="0" quotePrefix="0" xfId="0">
      <alignment horizontal="center" vertical="center"/>
    </xf>
    <xf numFmtId="164" fontId="4" fillId="0" borderId="28" applyAlignment="1" pivotButton="0" quotePrefix="0" xfId="0">
      <alignment horizontal="center" vertical="center"/>
    </xf>
    <xf numFmtId="164" fontId="4" fillId="0" borderId="26" applyAlignment="1" applyProtection="1" pivotButton="0" quotePrefix="0" xfId="0">
      <alignment vertical="center"/>
      <protection locked="1" hidden="1"/>
    </xf>
    <xf numFmtId="164" fontId="11" fillId="0" borderId="0" applyAlignment="1" pivotButton="0" quotePrefix="0" xfId="0">
      <alignment vertical="center"/>
    </xf>
    <xf numFmtId="0" fontId="18" fillId="0" borderId="0" applyAlignment="1" pivotButton="0" quotePrefix="0" xfId="0">
      <alignment vertical="center"/>
    </xf>
    <xf numFmtId="0" fontId="19" fillId="0" borderId="0" applyAlignment="1" pivotButton="0" quotePrefix="0" xfId="0">
      <alignment vertical="center"/>
    </xf>
    <xf numFmtId="164" fontId="18" fillId="0" borderId="22" applyAlignment="1" applyProtection="1" pivotButton="0" quotePrefix="0" xfId="0">
      <alignment vertical="center"/>
      <protection locked="1" hidden="1"/>
    </xf>
    <xf numFmtId="10" fontId="4" fillId="0" borderId="0" applyAlignment="1" pivotButton="0" quotePrefix="0" xfId="0">
      <alignment vertical="center"/>
    </xf>
    <xf numFmtId="10" fontId="18" fillId="0" borderId="0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0" fontId="21" fillId="0" borderId="0" applyAlignment="1" pivotButton="0" quotePrefix="0" xfId="0">
      <alignment horizontal="center" vertical="center"/>
    </xf>
    <xf numFmtId="0" fontId="4" fillId="0" borderId="29" applyAlignment="1" pivotButton="0" quotePrefix="0" xfId="0">
      <alignment vertical="center"/>
    </xf>
    <xf numFmtId="0" fontId="4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vertical="center"/>
    </xf>
    <xf numFmtId="168" fontId="4" fillId="0" borderId="22" applyAlignment="1" applyProtection="1" pivotButton="0" quotePrefix="0" xfId="0">
      <alignment horizontal="right" vertical="center"/>
      <protection locked="1" hidden="1"/>
    </xf>
    <xf numFmtId="169" fontId="4" fillId="0" borderId="0" applyAlignment="1" applyProtection="1" pivotButton="0" quotePrefix="0" xfId="0">
      <alignment horizontal="right" vertical="center"/>
      <protection locked="1" hidden="1"/>
    </xf>
    <xf numFmtId="164" fontId="4" fillId="0" borderId="26" applyAlignment="1" applyProtection="1" pivotButton="0" quotePrefix="0" xfId="0">
      <alignment horizontal="right" vertical="center"/>
      <protection locked="1" hidden="1"/>
    </xf>
    <xf numFmtId="164" fontId="4" fillId="2" borderId="30" applyAlignment="1" applyProtection="1" pivotButton="0" quotePrefix="0" xfId="0">
      <alignment horizontal="center" vertical="center"/>
      <protection locked="0" hidden="0"/>
    </xf>
    <xf numFmtId="164" fontId="4" fillId="2" borderId="30" applyAlignment="1" applyProtection="1" pivotButton="0" quotePrefix="0" xfId="0">
      <alignment vertical="center"/>
      <protection locked="0" hidden="0"/>
    </xf>
    <xf numFmtId="170" fontId="4" fillId="2" borderId="30" applyAlignment="1" applyProtection="1" pivotButton="0" quotePrefix="0" xfId="0">
      <alignment vertical="center"/>
      <protection locked="0" hidden="1"/>
    </xf>
    <xf numFmtId="166" fontId="4" fillId="2" borderId="30" applyAlignment="1" applyProtection="1" pivotButton="0" quotePrefix="0" xfId="0">
      <alignment vertical="center"/>
      <protection locked="0" hidden="0"/>
    </xf>
    <xf numFmtId="171" fontId="4" fillId="2" borderId="30" applyAlignment="1" applyProtection="1" pivotButton="0" quotePrefix="0" xfId="0">
      <alignment vertical="center"/>
      <protection locked="0" hidden="0"/>
    </xf>
    <xf numFmtId="164" fontId="4" fillId="2" borderId="31" applyAlignment="1" applyProtection="1" pivotButton="0" quotePrefix="0" xfId="0">
      <alignment vertical="center"/>
      <protection locked="0" hidden="0"/>
    </xf>
    <xf numFmtId="166" fontId="4" fillId="2" borderId="30" applyAlignment="1" applyProtection="1" pivotButton="0" quotePrefix="0" xfId="0">
      <alignment vertical="center"/>
      <protection locked="0" hidden="1"/>
    </xf>
    <xf numFmtId="164" fontId="4" fillId="0" borderId="22" applyAlignment="1" applyProtection="1" pivotButton="0" quotePrefix="0" xfId="0">
      <alignment vertical="center"/>
      <protection locked="0" hidden="0"/>
    </xf>
    <xf numFmtId="164" fontId="4" fillId="0" borderId="23" applyAlignment="1" applyProtection="1" pivotButton="0" quotePrefix="0" xfId="0">
      <alignment vertical="center"/>
      <protection locked="0" hidden="0"/>
    </xf>
    <xf numFmtId="166" fontId="4" fillId="2" borderId="30" applyAlignment="1" applyProtection="1" pivotButton="0" quotePrefix="0" xfId="0">
      <alignment horizontal="center" vertical="center"/>
      <protection locked="0" hidden="0"/>
    </xf>
    <xf numFmtId="166" fontId="4" fillId="2" borderId="30" applyAlignment="1" applyProtection="1" pivotButton="0" quotePrefix="0" xfId="0">
      <alignment horizontal="right" vertical="center"/>
      <protection locked="0" hidden="0"/>
    </xf>
    <xf numFmtId="10" fontId="4" fillId="2" borderId="30" applyAlignment="1" applyProtection="1" pivotButton="0" quotePrefix="0" xfId="0">
      <alignment horizontal="right" vertical="center"/>
      <protection locked="0" hidden="0"/>
    </xf>
    <xf numFmtId="0" fontId="4" fillId="0" borderId="0" pivotButton="0" quotePrefix="0" xfId="0"/>
    <xf numFmtId="0" fontId="4" fillId="0" borderId="27" applyAlignment="1" pivotButton="0" quotePrefix="0" xfId="0">
      <alignment vertical="center"/>
    </xf>
    <xf numFmtId="0" fontId="4" fillId="0" borderId="32" applyAlignment="1" pivotButton="0" quotePrefix="0" xfId="0">
      <alignment vertical="center"/>
    </xf>
    <xf numFmtId="0" fontId="5" fillId="0" borderId="0" pivotButton="0" quotePrefix="0" xfId="0"/>
    <xf numFmtId="0" fontId="4" fillId="0" borderId="15" pivotButton="0" quotePrefix="0" xfId="0"/>
    <xf numFmtId="0" fontId="4" fillId="0" borderId="12" pivotButton="0" quotePrefix="0" xfId="0"/>
    <xf numFmtId="0" fontId="13" fillId="0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70" fontId="4" fillId="0" borderId="33" applyAlignment="1" applyProtection="1" pivotButton="0" quotePrefix="0" xfId="0">
      <alignment vertical="center"/>
      <protection locked="1" hidden="1"/>
    </xf>
    <xf numFmtId="0" fontId="4" fillId="0" borderId="22" applyAlignment="1" applyProtection="1" pivotButton="0" quotePrefix="0" xfId="0">
      <alignment horizontal="center" vertical="center"/>
      <protection locked="1" hidden="1"/>
    </xf>
    <xf numFmtId="166" fontId="4" fillId="0" borderId="25" applyAlignment="1" applyProtection="1" pivotButton="0" quotePrefix="0" xfId="0">
      <alignment vertical="center"/>
      <protection locked="1" hidden="1"/>
    </xf>
    <xf numFmtId="166" fontId="4" fillId="0" borderId="34" applyAlignment="1" applyProtection="1" pivotButton="0" quotePrefix="0" xfId="0">
      <alignment vertical="center"/>
      <protection locked="1" hidden="1"/>
    </xf>
    <xf numFmtId="164" fontId="4" fillId="0" borderId="25" applyAlignment="1" applyProtection="1" pivotButton="0" quotePrefix="0" xfId="0">
      <alignment vertical="center"/>
      <protection locked="1" hidden="1"/>
    </xf>
    <xf numFmtId="10" fontId="4" fillId="0" borderId="22" applyAlignment="1" applyProtection="1" pivotButton="0" quotePrefix="0" xfId="0">
      <alignment vertical="center"/>
      <protection locked="1" hidden="1"/>
    </xf>
    <xf numFmtId="164" fontId="15" fillId="0" borderId="35" applyAlignment="1" applyProtection="1" pivotButton="0" quotePrefix="0" xfId="0">
      <alignment vertical="center"/>
      <protection locked="1" hidden="1"/>
    </xf>
    <xf numFmtId="164" fontId="15" fillId="0" borderId="25" applyAlignment="1" applyProtection="1" pivotButton="0" quotePrefix="0" xfId="0">
      <alignment vertical="center"/>
      <protection locked="1" hidden="1"/>
    </xf>
    <xf numFmtId="164" fontId="15" fillId="0" borderId="34" applyAlignment="1" applyProtection="1" pivotButton="0" quotePrefix="0" xfId="0">
      <alignment vertical="center"/>
      <protection locked="1" hidden="1"/>
    </xf>
    <xf numFmtId="164" fontId="11" fillId="0" borderId="25" applyAlignment="1" applyProtection="1" pivotButton="0" quotePrefix="0" xfId="0">
      <alignment vertical="center"/>
      <protection locked="1" hidden="1"/>
    </xf>
    <xf numFmtId="164" fontId="11" fillId="0" borderId="34" applyAlignment="1" applyProtection="1" pivotButton="0" quotePrefix="0" xfId="0">
      <alignment horizontal="right" vertical="center"/>
      <protection locked="1" hidden="1"/>
    </xf>
    <xf numFmtId="0" fontId="4" fillId="0" borderId="22" applyAlignment="1" applyProtection="1" pivotButton="0" quotePrefix="0" xfId="0">
      <alignment horizontal="center" vertical="center"/>
      <protection locked="1" hidden="1"/>
    </xf>
    <xf numFmtId="0" fontId="4" fillId="0" borderId="36" applyAlignment="1" pivotButton="0" quotePrefix="0" xfId="0">
      <alignment vertical="center"/>
    </xf>
    <xf numFmtId="0" fontId="4" fillId="0" borderId="0" applyProtection="1" pivotButton="0" quotePrefix="0" xfId="0">
      <protection locked="1" hidden="1"/>
    </xf>
    <xf numFmtId="166" fontId="13" fillId="0" borderId="0" applyAlignment="1" applyProtection="1" pivotButton="0" quotePrefix="0" xfId="0">
      <alignment horizontal="left" vertical="center"/>
      <protection locked="1" hidden="1"/>
    </xf>
    <xf numFmtId="0" fontId="4" fillId="0" borderId="0" applyAlignment="1" applyProtection="1" pivotButton="0" quotePrefix="0" xfId="0">
      <alignment vertical="center"/>
      <protection locked="1" hidden="1"/>
    </xf>
    <xf numFmtId="0" fontId="12" fillId="0" borderId="0" applyAlignment="1" applyProtection="1" pivotButton="0" quotePrefix="0" xfId="0">
      <alignment vertical="center"/>
      <protection locked="1" hidden="1"/>
    </xf>
    <xf numFmtId="0" fontId="12" fillId="0" borderId="0" applyAlignment="1" applyProtection="1" pivotButton="0" quotePrefix="0" xfId="0">
      <alignment horizontal="center" vertical="center"/>
      <protection locked="1" hidden="1"/>
    </xf>
    <xf numFmtId="0" fontId="17" fillId="0" borderId="0" applyAlignment="1" applyProtection="1" pivotButton="0" quotePrefix="0" xfId="0">
      <alignment horizontal="right" vertical="center"/>
      <protection locked="1" hidden="1"/>
    </xf>
    <xf numFmtId="0" fontId="21" fillId="0" borderId="0" applyAlignment="1" applyProtection="1" pivotButton="0" quotePrefix="0" xfId="0">
      <alignment horizontal="center" vertical="center"/>
      <protection locked="1" hidden="1"/>
    </xf>
    <xf numFmtId="0" fontId="17" fillId="0" borderId="0" applyAlignment="1" applyProtection="1" pivotButton="0" quotePrefix="0" xfId="0">
      <alignment horizontal="center" vertical="center"/>
      <protection locked="1" hidden="1"/>
    </xf>
    <xf numFmtId="0" fontId="17" fillId="0" borderId="24" applyAlignment="1" applyProtection="1" pivotButton="0" quotePrefix="0" xfId="0">
      <alignment horizontal="left" vertical="center"/>
      <protection locked="1" hidden="1"/>
    </xf>
    <xf numFmtId="0" fontId="17" fillId="0" borderId="0" applyAlignment="1" applyProtection="1" pivotButton="0" quotePrefix="0" xfId="0">
      <alignment horizontal="left"/>
      <protection locked="1" hidden="1"/>
    </xf>
    <xf numFmtId="0" fontId="4" fillId="0" borderId="0" applyProtection="1" pivotButton="0" quotePrefix="0" xfId="0">
      <protection locked="0" hidden="0"/>
    </xf>
    <xf numFmtId="0" fontId="4" fillId="0" borderId="37" applyAlignment="1" pivotButton="0" quotePrefix="0" xfId="0">
      <alignment vertical="center"/>
    </xf>
    <xf numFmtId="0" fontId="4" fillId="0" borderId="37" applyAlignment="1" pivotButton="0" quotePrefix="0" xfId="0">
      <alignment vertical="center"/>
    </xf>
    <xf numFmtId="0" fontId="4" fillId="0" borderId="38" applyAlignment="1" pivotButton="0" quotePrefix="0" xfId="0">
      <alignment vertical="center"/>
    </xf>
    <xf numFmtId="0" fontId="4" fillId="0" borderId="6" applyAlignment="1" pivotButton="0" quotePrefix="0" xfId="0">
      <alignment vertical="center"/>
    </xf>
    <xf numFmtId="0" fontId="4" fillId="0" borderId="38" applyAlignment="1" pivotButton="0" quotePrefix="0" xfId="0">
      <alignment vertical="center"/>
    </xf>
    <xf numFmtId="170" fontId="4" fillId="0" borderId="0" pivotButton="0" quotePrefix="0" xfId="0"/>
    <xf numFmtId="170" fontId="4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70" fontId="12" fillId="0" borderId="0" applyAlignment="1" pivotButton="0" quotePrefix="0" xfId="0">
      <alignment vertical="center"/>
    </xf>
    <xf numFmtId="170" fontId="12" fillId="0" borderId="0" applyProtection="1" pivotButton="0" quotePrefix="0" xfId="0">
      <protection locked="1" hidden="1"/>
    </xf>
    <xf numFmtId="170" fontId="12" fillId="0" borderId="4" applyAlignment="1" applyProtection="1" pivotButton="0" quotePrefix="0" xfId="0">
      <alignment vertical="center"/>
      <protection locked="0" hidden="0"/>
    </xf>
    <xf numFmtId="164" fontId="12" fillId="0" borderId="4" applyAlignment="1" applyProtection="1" pivotButton="0" quotePrefix="0" xfId="0">
      <alignment vertical="center"/>
      <protection locked="0" hidden="0"/>
    </xf>
    <xf numFmtId="0" fontId="12" fillId="0" borderId="4" applyAlignment="1" applyProtection="1" pivotButton="0" quotePrefix="0" xfId="0">
      <alignment vertical="center"/>
      <protection locked="0" hidden="0"/>
    </xf>
    <xf numFmtId="164" fontId="4" fillId="0" borderId="4" applyAlignment="1" pivotButton="0" quotePrefix="0" xfId="0">
      <alignment vertical="center"/>
    </xf>
    <xf numFmtId="164" fontId="4" fillId="0" borderId="0" applyProtection="1" pivotButton="0" quotePrefix="0" xfId="0">
      <protection locked="1" hidden="1"/>
    </xf>
    <xf numFmtId="170" fontId="4" fillId="0" borderId="0" applyProtection="1" pivotButton="0" quotePrefix="0" xfId="0">
      <protection locked="1" hidden="1"/>
    </xf>
    <xf numFmtId="0" fontId="4" fillId="3" borderId="0" pivotButton="0" quotePrefix="0" xfId="0"/>
    <xf numFmtId="0" fontId="12" fillId="3" borderId="0" pivotButton="0" quotePrefix="0" xfId="0"/>
    <xf numFmtId="0" fontId="12" fillId="0" borderId="0" applyProtection="1" pivotButton="0" quotePrefix="0" xfId="0">
      <protection locked="0" hidden="0"/>
    </xf>
    <xf numFmtId="0" fontId="4" fillId="3" borderId="0" applyAlignment="1" pivotButton="0" quotePrefix="0" xfId="0">
      <alignment vertical="center"/>
    </xf>
    <xf numFmtId="0" fontId="4" fillId="3" borderId="0" applyAlignment="1" pivotButton="0" quotePrefix="0" xfId="0">
      <alignment vertical="center"/>
    </xf>
    <xf numFmtId="0" fontId="15" fillId="3" borderId="37" applyAlignment="1" applyProtection="1" pivotButton="0" quotePrefix="0" xfId="0">
      <alignment horizontal="right" vertical="center"/>
      <protection locked="0" hidden="0"/>
    </xf>
    <xf numFmtId="0" fontId="15" fillId="3" borderId="39" applyAlignment="1" applyProtection="1" pivotButton="0" quotePrefix="0" xfId="0">
      <alignment horizontal="right" vertical="center"/>
      <protection locked="0" hidden="0"/>
    </xf>
    <xf numFmtId="0" fontId="15" fillId="3" borderId="0" applyAlignment="1" pivotButton="0" quotePrefix="0" xfId="0">
      <alignment vertical="center"/>
    </xf>
    <xf numFmtId="0" fontId="4" fillId="3" borderId="0" applyAlignment="1" pivotButton="0" quotePrefix="0" xfId="0">
      <alignment horizontal="right" vertical="center"/>
    </xf>
    <xf numFmtId="0" fontId="12" fillId="3" borderId="0" applyProtection="1" pivotButton="0" quotePrefix="0" xfId="0">
      <protection locked="1" hidden="1"/>
    </xf>
    <xf numFmtId="0" fontId="12" fillId="3" borderId="0" applyAlignment="1" applyProtection="1" pivotButton="0" quotePrefix="0" xfId="0">
      <alignment vertical="center"/>
      <protection locked="0" hidden="0"/>
    </xf>
    <xf numFmtId="0" fontId="12" fillId="3" borderId="0" applyProtection="1" pivotButton="0" quotePrefix="0" xfId="0">
      <protection locked="0" hidden="0"/>
    </xf>
    <xf numFmtId="0" fontId="21" fillId="3" borderId="0" applyProtection="1" pivotButton="0" quotePrefix="0" xfId="0">
      <protection locked="1" hidden="1"/>
    </xf>
    <xf numFmtId="0" fontId="5" fillId="3" borderId="0" applyAlignment="1" pivotButton="0" quotePrefix="0" xfId="0">
      <alignment vertical="center"/>
    </xf>
    <xf numFmtId="166" fontId="4" fillId="3" borderId="22" applyAlignment="1" applyProtection="1" pivotButton="0" quotePrefix="0" xfId="0">
      <alignment vertical="center"/>
      <protection locked="1" hidden="1"/>
    </xf>
    <xf numFmtId="164" fontId="4" fillId="3" borderId="0" applyAlignment="1" pivotButton="0" quotePrefix="0" xfId="0">
      <alignment vertical="center"/>
    </xf>
    <xf numFmtId="0" fontId="4" fillId="3" borderId="40" applyAlignment="1" applyProtection="1" pivotButton="0" quotePrefix="0" xfId="0">
      <alignment vertical="center"/>
      <protection locked="1" hidden="1"/>
    </xf>
    <xf numFmtId="0" fontId="15" fillId="3" borderId="41" applyAlignment="1" applyProtection="1" pivotButton="0" quotePrefix="0" xfId="0">
      <alignment vertical="center"/>
      <protection locked="1" hidden="1"/>
    </xf>
    <xf numFmtId="0" fontId="4" fillId="3" borderId="42" applyProtection="1" pivotButton="0" quotePrefix="0" xfId="0">
      <protection locked="1" hidden="1"/>
    </xf>
    <xf numFmtId="0" fontId="4" fillId="3" borderId="43" applyAlignment="1" applyProtection="1" pivotButton="0" quotePrefix="0" xfId="0">
      <alignment vertical="center"/>
      <protection locked="1" hidden="1"/>
    </xf>
    <xf numFmtId="0" fontId="15" fillId="3" borderId="0" applyAlignment="1" applyProtection="1" pivotButton="0" quotePrefix="0" xfId="0">
      <alignment vertical="center"/>
      <protection locked="1" hidden="1"/>
    </xf>
    <xf numFmtId="0" fontId="4" fillId="3" borderId="37" applyProtection="1" pivotButton="0" quotePrefix="0" xfId="0">
      <protection locked="1" hidden="1"/>
    </xf>
    <xf numFmtId="0" fontId="15" fillId="3" borderId="44" applyAlignment="1" applyProtection="1" pivotButton="0" quotePrefix="0" xfId="0">
      <alignment horizontal="left" vertical="center"/>
      <protection locked="1" hidden="1"/>
    </xf>
    <xf numFmtId="0" fontId="4" fillId="3" borderId="45" applyProtection="1" pivotButton="0" quotePrefix="0" xfId="0">
      <protection locked="1" hidden="1"/>
    </xf>
    <xf numFmtId="0" fontId="15" fillId="3" borderId="0" applyAlignment="1" pivotButton="0" quotePrefix="0" xfId="0">
      <alignment vertical="center"/>
    </xf>
    <xf numFmtId="0" fontId="4" fillId="0" borderId="38" pivotButton="0" quotePrefix="0" xfId="0"/>
    <xf numFmtId="0" fontId="4" fillId="0" borderId="37" pivotButton="0" quotePrefix="0" xfId="0"/>
    <xf numFmtId="0" fontId="4" fillId="0" borderId="39" pivotButton="0" quotePrefix="0" xfId="0"/>
    <xf numFmtId="166" fontId="4" fillId="0" borderId="0" applyAlignment="1" applyProtection="1" pivotButton="0" quotePrefix="0" xfId="0">
      <alignment vertical="center"/>
      <protection locked="1" hidden="1"/>
    </xf>
    <xf numFmtId="164" fontId="4" fillId="0" borderId="0" applyAlignment="1" applyProtection="1" pivotButton="0" quotePrefix="0" xfId="0">
      <alignment vertical="center"/>
      <protection locked="1" hidden="1"/>
    </xf>
    <xf numFmtId="164" fontId="4" fillId="0" borderId="0" applyAlignment="1" applyProtection="1" pivotButton="0" quotePrefix="0" xfId="0">
      <alignment vertical="center"/>
      <protection locked="1" hidden="1"/>
    </xf>
    <xf numFmtId="0" fontId="4" fillId="0" borderId="0" applyAlignment="1" pivotButton="0" quotePrefix="0" xfId="0">
      <alignment vertical="center"/>
    </xf>
    <xf numFmtId="0" fontId="4" fillId="0" borderId="0" applyAlignment="1" applyProtection="1" pivotButton="0" quotePrefix="0" xfId="0">
      <alignment vertical="center"/>
      <protection locked="1" hidden="1"/>
    </xf>
    <xf numFmtId="0" fontId="5" fillId="0" borderId="38" applyAlignment="1" pivotButton="0" quotePrefix="0" xfId="0">
      <alignment vertical="center"/>
    </xf>
    <xf numFmtId="0" fontId="4" fillId="0" borderId="41" applyAlignment="1" pivotButton="0" quotePrefix="0" xfId="0">
      <alignment vertical="center"/>
    </xf>
    <xf numFmtId="0" fontId="4" fillId="0" borderId="42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4" fillId="0" borderId="46" applyAlignment="1" pivotButton="0" quotePrefix="0" xfId="0">
      <alignment vertical="center"/>
    </xf>
    <xf numFmtId="0" fontId="5" fillId="0" borderId="36" applyAlignment="1" pivotButton="0" quotePrefix="0" xfId="0">
      <alignment vertical="center"/>
    </xf>
    <xf numFmtId="0" fontId="4" fillId="0" borderId="47" applyAlignment="1" pivotButton="0" quotePrefix="0" xfId="0">
      <alignment vertical="center"/>
    </xf>
    <xf numFmtId="0" fontId="4" fillId="0" borderId="0" applyAlignment="1" pivotButton="0" quotePrefix="0" xfId="0">
      <alignment horizontal="left"/>
    </xf>
    <xf numFmtId="0" fontId="4" fillId="0" borderId="22" pivotButton="0" quotePrefix="0" xfId="0"/>
    <xf numFmtId="0" fontId="5" fillId="0" borderId="0" applyAlignment="1" pivotButton="0" quotePrefix="0" xfId="0">
      <alignment horizontal="left"/>
    </xf>
    <xf numFmtId="0" fontId="5" fillId="0" borderId="0" pivotButton="0" quotePrefix="0" xfId="0"/>
    <xf numFmtId="0" fontId="17" fillId="0" borderId="0" pivotButton="0" quotePrefix="0" xfId="0"/>
    <xf numFmtId="0" fontId="5" fillId="0" borderId="22" pivotButton="0" quotePrefix="0" xfId="0"/>
    <xf numFmtId="0" fontId="4" fillId="0" borderId="38" pivotButton="0" quotePrefix="0" xfId="0"/>
    <xf numFmtId="0" fontId="4" fillId="0" borderId="38" applyAlignment="1" pivotButton="0" quotePrefix="0" xfId="0">
      <alignment horizontal="left"/>
    </xf>
    <xf numFmtId="0" fontId="4" fillId="0" borderId="41" pivotButton="0" quotePrefix="0" xfId="0"/>
    <xf numFmtId="0" fontId="11" fillId="0" borderId="41" pivotButton="0" quotePrefix="0" xfId="0"/>
    <xf numFmtId="0" fontId="15" fillId="0" borderId="0" pivotButton="0" quotePrefix="0" xfId="0"/>
    <xf numFmtId="164" fontId="4" fillId="0" borderId="48" applyAlignment="1" applyProtection="1" pivotButton="0" quotePrefix="0" xfId="0">
      <alignment vertical="center"/>
      <protection locked="0" hidden="0"/>
    </xf>
    <xf numFmtId="0" fontId="4" fillId="0" borderId="48" applyAlignment="1" applyProtection="1" pivotButton="0" quotePrefix="0" xfId="0">
      <alignment vertical="center"/>
      <protection locked="0" hidden="0"/>
    </xf>
    <xf numFmtId="171" fontId="4" fillId="0" borderId="48" applyAlignment="1" applyProtection="1" pivotButton="0" quotePrefix="0" xfId="0">
      <alignment vertical="center"/>
      <protection locked="0" hidden="0"/>
    </xf>
    <xf numFmtId="166" fontId="4" fillId="0" borderId="48" applyAlignment="1" applyProtection="1" pivotButton="0" quotePrefix="0" xfId="0">
      <alignment vertical="center"/>
      <protection locked="0" hidden="0"/>
    </xf>
    <xf numFmtId="10" fontId="4" fillId="0" borderId="48" applyAlignment="1" applyProtection="1" pivotButton="0" quotePrefix="0" xfId="0">
      <alignment vertical="center"/>
      <protection locked="0" hidden="0"/>
    </xf>
    <xf numFmtId="0" fontId="4" fillId="4" borderId="0" applyAlignment="1" pivotButton="0" quotePrefix="0" xfId="0">
      <alignment vertical="center"/>
    </xf>
    <xf numFmtId="0" fontId="12" fillId="4" borderId="0" applyAlignment="1" pivotButton="0" quotePrefix="0" xfId="0">
      <alignment vertical="center"/>
    </xf>
    <xf numFmtId="0" fontId="5" fillId="0" borderId="0" applyAlignment="1" pivotButton="0" quotePrefix="0" xfId="0">
      <alignment horizontal="center" vertical="center"/>
    </xf>
    <xf numFmtId="0" fontId="4" fillId="0" borderId="40" applyAlignment="1" pivotButton="0" quotePrefix="0" xfId="0">
      <alignment vertical="center"/>
    </xf>
    <xf numFmtId="0" fontId="6" fillId="0" borderId="41" applyAlignment="1" pivotButton="0" quotePrefix="0" xfId="0">
      <alignment vertical="center"/>
    </xf>
    <xf numFmtId="0" fontId="4" fillId="0" borderId="43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4" fillId="0" borderId="49" applyAlignment="1" pivotButton="0" quotePrefix="0" xfId="0">
      <alignment vertical="center"/>
    </xf>
    <xf numFmtId="0" fontId="4" fillId="0" borderId="39" applyAlignment="1" pivotButton="0" quotePrefix="0" xfId="0">
      <alignment vertical="center"/>
    </xf>
    <xf numFmtId="0" fontId="5" fillId="0" borderId="43" applyAlignment="1" pivotButton="0" quotePrefix="0" xfId="0">
      <alignment horizontal="center" vertical="center" wrapText="1"/>
    </xf>
    <xf numFmtId="0" fontId="4" fillId="0" borderId="43" applyAlignment="1" pivotButton="0" quotePrefix="0" xfId="0">
      <alignment horizontal="center" vertical="center"/>
    </xf>
    <xf numFmtId="0" fontId="5" fillId="0" borderId="50" applyAlignment="1" pivotButton="0" quotePrefix="0" xfId="0">
      <alignment horizontal="center" vertical="center" wrapText="1"/>
    </xf>
    <xf numFmtId="0" fontId="4" fillId="0" borderId="51" applyAlignment="1" pivotButton="0" quotePrefix="0" xfId="0">
      <alignment horizontal="center" vertical="center"/>
    </xf>
    <xf numFmtId="0" fontId="4" fillId="0" borderId="49" applyAlignment="1" pivotButton="0" quotePrefix="0" xfId="0">
      <alignment vertical="center"/>
    </xf>
    <xf numFmtId="0" fontId="4" fillId="0" borderId="39" applyAlignment="1" pivotButton="0" quotePrefix="0" xfId="0">
      <alignment vertical="center"/>
    </xf>
    <xf numFmtId="0" fontId="15" fillId="0" borderId="0" applyAlignment="1" applyProtection="1" pivotButton="0" quotePrefix="0" xfId="0">
      <alignment vertical="center"/>
      <protection locked="1" hidden="1"/>
    </xf>
    <xf numFmtId="0" fontId="15" fillId="4" borderId="0" applyAlignment="1" applyProtection="1" pivotButton="0" quotePrefix="0" xfId="0">
      <alignment vertical="center"/>
      <protection locked="1" hidden="1"/>
    </xf>
    <xf numFmtId="0" fontId="5" fillId="0" borderId="0" applyAlignment="1" applyProtection="1" pivotButton="0" quotePrefix="0" xfId="0">
      <alignment horizontal="center" vertical="center"/>
      <protection locked="1" hidden="1"/>
    </xf>
    <xf numFmtId="0" fontId="4" fillId="0" borderId="37" applyAlignment="1" applyProtection="1" pivotButton="0" quotePrefix="0" xfId="0">
      <alignment vertical="center"/>
      <protection locked="1" hidden="1"/>
    </xf>
    <xf numFmtId="0" fontId="4" fillId="4" borderId="0" applyAlignment="1" applyProtection="1" pivotButton="0" quotePrefix="0" xfId="0">
      <alignment vertical="center"/>
      <protection locked="1" hidden="1"/>
    </xf>
    <xf numFmtId="0" fontId="4" fillId="0" borderId="40" applyAlignment="1" applyProtection="1" pivotButton="0" quotePrefix="0" xfId="0">
      <alignment vertical="center"/>
      <protection locked="1" hidden="1"/>
    </xf>
    <xf numFmtId="0" fontId="6" fillId="0" borderId="41" applyAlignment="1" applyProtection="1" pivotButton="0" quotePrefix="0" xfId="0">
      <alignment vertical="center"/>
      <protection locked="1" hidden="1"/>
    </xf>
    <xf numFmtId="0" fontId="4" fillId="0" borderId="41" applyAlignment="1" applyProtection="1" pivotButton="0" quotePrefix="0" xfId="0">
      <alignment vertical="center"/>
      <protection locked="1" hidden="1"/>
    </xf>
    <xf numFmtId="0" fontId="4" fillId="0" borderId="42" applyAlignment="1" applyProtection="1" pivotButton="0" quotePrefix="0" xfId="0">
      <alignment vertical="center"/>
      <protection locked="1" hidden="1"/>
    </xf>
    <xf numFmtId="0" fontId="4" fillId="0" borderId="43" applyAlignment="1" applyProtection="1" pivotButton="0" quotePrefix="0" xfId="0">
      <alignment vertical="center"/>
      <protection locked="1" hidden="1"/>
    </xf>
    <xf numFmtId="0" fontId="5" fillId="0" borderId="0" applyAlignment="1" applyProtection="1" pivotButton="0" quotePrefix="0" xfId="0">
      <alignment vertical="center"/>
      <protection locked="1" hidden="1"/>
    </xf>
    <xf numFmtId="164" fontId="4" fillId="2" borderId="48" applyAlignment="1" applyProtection="1" pivotButton="0" quotePrefix="0" xfId="0">
      <alignment vertical="center"/>
      <protection locked="1" hidden="1"/>
    </xf>
    <xf numFmtId="0" fontId="4" fillId="2" borderId="48" applyAlignment="1" applyProtection="1" pivotButton="0" quotePrefix="0" xfId="0">
      <alignment vertical="center"/>
      <protection locked="1" hidden="1"/>
    </xf>
    <xf numFmtId="171" fontId="4" fillId="2" borderId="48" applyAlignment="1" applyProtection="1" pivotButton="0" quotePrefix="0" xfId="0">
      <alignment vertical="center"/>
      <protection locked="1" hidden="1"/>
    </xf>
    <xf numFmtId="0" fontId="5" fillId="0" borderId="0" applyAlignment="1" applyProtection="1" pivotButton="0" quotePrefix="0" xfId="0">
      <alignment vertical="center"/>
      <protection locked="1" hidden="1"/>
    </xf>
    <xf numFmtId="0" fontId="4" fillId="0" borderId="49" applyAlignment="1" applyProtection="1" pivotButton="0" quotePrefix="0" xfId="0">
      <alignment vertical="center"/>
      <protection locked="1" hidden="1"/>
    </xf>
    <xf numFmtId="0" fontId="5" fillId="0" borderId="38" applyAlignment="1" applyProtection="1" pivotButton="0" quotePrefix="0" xfId="0">
      <alignment vertical="center"/>
      <protection locked="1" hidden="1"/>
    </xf>
    <xf numFmtId="0" fontId="4" fillId="0" borderId="38" applyAlignment="1" applyProtection="1" pivotButton="0" quotePrefix="0" xfId="0">
      <alignment vertical="center"/>
      <protection locked="1" hidden="1"/>
    </xf>
    <xf numFmtId="0" fontId="4" fillId="0" borderId="38" applyAlignment="1" applyProtection="1" pivotButton="0" quotePrefix="0" xfId="0">
      <alignment vertical="center"/>
      <protection locked="1" hidden="1"/>
    </xf>
    <xf numFmtId="0" fontId="4" fillId="0" borderId="39" applyAlignment="1" applyProtection="1" pivotButton="0" quotePrefix="0" xfId="0">
      <alignment vertical="center"/>
      <protection locked="1" hidden="1"/>
    </xf>
    <xf numFmtId="0" fontId="5" fillId="0" borderId="43" applyAlignment="1" applyProtection="1" pivotButton="0" quotePrefix="0" xfId="0">
      <alignment horizontal="center" vertical="center" wrapText="1"/>
      <protection locked="1" hidden="1"/>
    </xf>
    <xf numFmtId="0" fontId="4" fillId="0" borderId="37" applyAlignment="1" applyProtection="1" pivotButton="0" quotePrefix="0" xfId="0">
      <alignment vertical="center"/>
      <protection locked="1" hidden="1"/>
    </xf>
    <xf numFmtId="166" fontId="4" fillId="2" borderId="48" applyAlignment="1" applyProtection="1" pivotButton="0" quotePrefix="0" xfId="0">
      <alignment vertical="center"/>
      <protection locked="1" hidden="1"/>
    </xf>
    <xf numFmtId="0" fontId="4" fillId="0" borderId="0" applyAlignment="1" applyProtection="1" pivotButton="0" quotePrefix="0" xfId="0">
      <alignment vertical="center"/>
      <protection locked="1" hidden="1"/>
    </xf>
    <xf numFmtId="0" fontId="4" fillId="0" borderId="43" applyAlignment="1" applyProtection="1" pivotButton="0" quotePrefix="0" xfId="0">
      <alignment horizontal="center" vertical="center"/>
      <protection locked="1" hidden="1"/>
    </xf>
    <xf numFmtId="0" fontId="5" fillId="0" borderId="50" applyAlignment="1" applyProtection="1" pivotButton="0" quotePrefix="0" xfId="0">
      <alignment horizontal="center" vertical="center" wrapText="1"/>
      <protection locked="1" hidden="1"/>
    </xf>
    <xf numFmtId="0" fontId="5" fillId="0" borderId="6" applyAlignment="1" applyProtection="1" pivotButton="0" quotePrefix="0" xfId="0">
      <alignment vertical="center"/>
      <protection locked="1" hidden="1"/>
    </xf>
    <xf numFmtId="0" fontId="4" fillId="0" borderId="6" applyAlignment="1" applyProtection="1" pivotButton="0" quotePrefix="0" xfId="0">
      <alignment vertical="center"/>
      <protection locked="1" hidden="1"/>
    </xf>
    <xf numFmtId="0" fontId="4" fillId="0" borderId="6" applyAlignment="1" applyProtection="1" pivotButton="0" quotePrefix="0" xfId="0">
      <alignment vertical="center"/>
      <protection locked="1" hidden="1"/>
    </xf>
    <xf numFmtId="0" fontId="4" fillId="0" borderId="46" applyAlignment="1" applyProtection="1" pivotButton="0" quotePrefix="0" xfId="0">
      <alignment vertical="center"/>
      <protection locked="1" hidden="1"/>
    </xf>
    <xf numFmtId="0" fontId="4" fillId="0" borderId="51" applyAlignment="1" applyProtection="1" pivotButton="0" quotePrefix="0" xfId="0">
      <alignment horizontal="center" vertical="center"/>
      <protection locked="1" hidden="1"/>
    </xf>
    <xf numFmtId="0" fontId="5" fillId="0" borderId="36" applyAlignment="1" applyProtection="1" pivotButton="0" quotePrefix="0" xfId="0">
      <alignment vertical="center"/>
      <protection locked="1" hidden="1"/>
    </xf>
    <xf numFmtId="0" fontId="4" fillId="0" borderId="36" applyAlignment="1" applyProtection="1" pivotButton="0" quotePrefix="0" xfId="0">
      <alignment vertical="center"/>
      <protection locked="1" hidden="1"/>
    </xf>
    <xf numFmtId="0" fontId="4" fillId="0" borderId="36" applyAlignment="1" applyProtection="1" pivotButton="0" quotePrefix="0" xfId="0">
      <alignment vertical="center"/>
      <protection locked="1" hidden="1"/>
    </xf>
    <xf numFmtId="0" fontId="4" fillId="0" borderId="47" applyAlignment="1" applyProtection="1" pivotButton="0" quotePrefix="0" xfId="0">
      <alignment vertical="center"/>
      <protection locked="1" hidden="1"/>
    </xf>
    <xf numFmtId="10" fontId="4" fillId="2" borderId="48" applyAlignment="1" applyProtection="1" pivotButton="0" quotePrefix="0" xfId="0">
      <alignment vertical="center"/>
      <protection locked="1" hidden="1"/>
    </xf>
    <xf numFmtId="0" fontId="17" fillId="0" borderId="0" applyAlignment="1" applyProtection="1" pivotButton="0" quotePrefix="0" xfId="0">
      <alignment horizontal="center" vertical="center"/>
      <protection locked="1" hidden="1"/>
    </xf>
    <xf numFmtId="0" fontId="4" fillId="2" borderId="30" pivotButton="0" quotePrefix="0" xfId="0"/>
    <xf numFmtId="0" fontId="5" fillId="0" borderId="38" pivotButton="0" quotePrefix="0" xfId="0"/>
    <xf numFmtId="0" fontId="4" fillId="0" borderId="38" pivotButton="0" quotePrefix="0" xfId="0"/>
    <xf numFmtId="0" fontId="11" fillId="0" borderId="41" applyAlignment="1" pivotButton="0" quotePrefix="0" xfId="0">
      <alignment horizontal="right"/>
    </xf>
    <xf numFmtId="0" fontId="22" fillId="0" borderId="0" applyAlignment="1" pivotButton="0" quotePrefix="0" xfId="0">
      <alignment horizontal="right"/>
    </xf>
    <xf numFmtId="0" fontId="11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left"/>
    </xf>
    <xf numFmtId="0" fontId="5" fillId="0" borderId="0" pivotButton="0" quotePrefix="0" xfId="0"/>
    <xf numFmtId="0" fontId="4" fillId="0" borderId="0" pivotButton="0" quotePrefix="0" xfId="0"/>
    <xf numFmtId="0" fontId="5" fillId="0" borderId="66" applyAlignment="1" pivotButton="0" quotePrefix="0" xfId="0">
      <alignment horizontal="center" vertical="center"/>
    </xf>
    <xf numFmtId="0" fontId="4" fillId="0" borderId="66" applyAlignment="1" pivotButton="0" quotePrefix="0" xfId="0">
      <alignment horizontal="center" vertical="center"/>
    </xf>
    <xf numFmtId="0" fontId="13" fillId="0" borderId="0" applyAlignment="1" applyProtection="1" pivotButton="0" quotePrefix="0" xfId="0">
      <alignment horizontal="left" vertical="center"/>
      <protection locked="1" hidden="1"/>
    </xf>
    <xf numFmtId="0" fontId="4" fillId="0" borderId="8" applyAlignment="1" pivotButton="0" quotePrefix="0" xfId="0">
      <alignment vertical="center"/>
    </xf>
    <xf numFmtId="0" fontId="4" fillId="0" borderId="15" applyAlignment="1" pivotButton="0" quotePrefix="0" xfId="0">
      <alignment vertical="center"/>
    </xf>
    <xf numFmtId="0" fontId="4" fillId="0" borderId="9" applyAlignment="1" pivotButton="0" quotePrefix="0" xfId="0">
      <alignment vertical="center"/>
    </xf>
    <xf numFmtId="0" fontId="6" fillId="0" borderId="3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6" fillId="0" borderId="59" applyAlignment="1" pivotButton="0" quotePrefix="0" xfId="0">
      <alignment vertical="center"/>
    </xf>
    <xf numFmtId="0" fontId="4" fillId="0" borderId="36" applyAlignment="1" pivotButton="0" quotePrefix="0" xfId="0">
      <alignment vertical="center"/>
    </xf>
    <xf numFmtId="0" fontId="4" fillId="0" borderId="52" applyAlignment="1" pivotButton="0" quotePrefix="0" xfId="0">
      <alignment vertical="center"/>
    </xf>
    <xf numFmtId="0" fontId="6" fillId="0" borderId="73" applyAlignment="1" pivotButton="0" quotePrefix="0" xfId="0">
      <alignment vertical="center"/>
    </xf>
    <xf numFmtId="0" fontId="6" fillId="0" borderId="27" applyAlignment="1" pivotButton="0" quotePrefix="0" xfId="0">
      <alignment vertical="center"/>
    </xf>
    <xf numFmtId="0" fontId="4" fillId="0" borderId="56" applyAlignment="1" pivotButton="0" quotePrefix="0" xfId="0">
      <alignment horizontal="center" vertical="center"/>
    </xf>
    <xf numFmtId="0" fontId="4" fillId="0" borderId="57" applyAlignment="1" pivotButton="0" quotePrefix="0" xfId="0">
      <alignment horizontal="center" vertical="center"/>
    </xf>
    <xf numFmtId="0" fontId="4" fillId="0" borderId="58" applyAlignment="1" pivotButton="0" quotePrefix="0" xfId="0">
      <alignment horizontal="center" vertical="center"/>
    </xf>
    <xf numFmtId="0" fontId="4" fillId="0" borderId="3" applyAlignment="1" pivotButton="0" quotePrefix="0" xfId="0">
      <alignment vertical="center"/>
    </xf>
    <xf numFmtId="0" fontId="13" fillId="0" borderId="20" applyAlignment="1" applyProtection="1" pivotButton="0" quotePrefix="0" xfId="0">
      <alignment horizontal="left" vertical="top"/>
      <protection locked="1" hidden="1"/>
    </xf>
    <xf numFmtId="164" fontId="9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6" fillId="0" borderId="70" applyAlignment="1" pivotButton="0" quotePrefix="0" xfId="0">
      <alignment vertical="center"/>
    </xf>
    <xf numFmtId="0" fontId="7" fillId="0" borderId="71" applyAlignment="1" pivotButton="0" quotePrefix="0" xfId="0">
      <alignment vertical="center"/>
    </xf>
    <xf numFmtId="0" fontId="7" fillId="0" borderId="72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12" fillId="3" borderId="0" applyProtection="1" pivotButton="0" quotePrefix="0" xfId="0">
      <protection locked="1" hidden="1"/>
    </xf>
    <xf numFmtId="0" fontId="6" fillId="0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4" fillId="0" borderId="2" applyAlignment="1" pivotButton="0" quotePrefix="0" xfId="0">
      <alignment vertical="center"/>
    </xf>
    <xf numFmtId="0" fontId="5" fillId="0" borderId="38" applyAlignment="1" pivotButton="0" quotePrefix="0" xfId="0">
      <alignment horizontal="center" vertical="center"/>
    </xf>
    <xf numFmtId="0" fontId="4" fillId="0" borderId="38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/>
    </xf>
    <xf numFmtId="0" fontId="7" fillId="0" borderId="2" applyAlignment="1" pivotButton="0" quotePrefix="0" xfId="0">
      <alignment vertical="center"/>
    </xf>
    <xf numFmtId="0" fontId="4" fillId="0" borderId="0" applyAlignment="1" applyProtection="1" pivotButton="0" quotePrefix="0" xfId="0">
      <alignment vertical="center"/>
      <protection locked="1" hidden="1"/>
    </xf>
    <xf numFmtId="0" fontId="4" fillId="0" borderId="2" applyAlignment="1" pivotButton="0" quotePrefix="0" xfId="0">
      <alignment horizontal="center" vertical="center"/>
    </xf>
    <xf numFmtId="0" fontId="4" fillId="3" borderId="0" applyAlignment="1" pivotButton="0" quotePrefix="0" xfId="0">
      <alignment vertical="center"/>
    </xf>
    <xf numFmtId="0" fontId="4" fillId="0" borderId="0" applyAlignment="1" pivotButton="0" quotePrefix="0" xfId="0">
      <alignment horizontal="left" vertical="center"/>
    </xf>
    <xf numFmtId="0" fontId="16" fillId="0" borderId="0" applyAlignment="1" applyProtection="1" pivotButton="0" quotePrefix="0" xfId="0">
      <alignment horizontal="center" vertical="center"/>
      <protection locked="1" hidden="1"/>
    </xf>
    <xf numFmtId="0" fontId="5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68" applyAlignment="1" pivotButton="0" quotePrefix="0" xfId="0">
      <alignment vertical="center"/>
    </xf>
    <xf numFmtId="0" fontId="4" fillId="0" borderId="68" applyAlignment="1" pivotButton="0" quotePrefix="0" xfId="0">
      <alignment vertical="center"/>
    </xf>
    <xf numFmtId="0" fontId="5" fillId="0" borderId="69" applyAlignment="1" pivotButton="0" quotePrefix="0" xfId="0">
      <alignment vertical="center"/>
    </xf>
    <xf numFmtId="0" fontId="4" fillId="0" borderId="13" applyAlignment="1" pivotButton="0" quotePrefix="0" xfId="0">
      <alignment vertical="center"/>
    </xf>
    <xf numFmtId="0" fontId="6" fillId="0" borderId="56" applyAlignment="1" pivotButton="0" quotePrefix="0" xfId="0">
      <alignment vertical="center"/>
    </xf>
    <xf numFmtId="0" fontId="7" fillId="0" borderId="57" applyAlignment="1" pivotButton="0" quotePrefix="0" xfId="0">
      <alignment vertical="center"/>
    </xf>
    <xf numFmtId="0" fontId="7" fillId="0" borderId="58" applyAlignment="1" pivotButton="0" quotePrefix="0" xfId="0">
      <alignment vertical="center"/>
    </xf>
    <xf numFmtId="0" fontId="4" fillId="0" borderId="5" applyAlignment="1" pivotButton="0" quotePrefix="0" xfId="0">
      <alignment vertical="center"/>
    </xf>
    <xf numFmtId="0" fontId="4" fillId="0" borderId="6" applyAlignment="1" pivotButton="0" quotePrefix="0" xfId="0">
      <alignment vertical="center"/>
    </xf>
    <xf numFmtId="0" fontId="4" fillId="0" borderId="7" applyAlignment="1" pivotButton="0" quotePrefix="0" xfId="0">
      <alignment vertical="center"/>
    </xf>
    <xf numFmtId="0" fontId="4" fillId="0" borderId="59" applyAlignment="1" pivotButton="0" quotePrefix="0" xfId="0">
      <alignment vertical="center"/>
    </xf>
    <xf numFmtId="0" fontId="4" fillId="0" borderId="36" applyAlignment="1" pivotButton="0" quotePrefix="0" xfId="0">
      <alignment vertical="center"/>
    </xf>
    <xf numFmtId="0" fontId="4" fillId="0" borderId="52" applyAlignment="1" pivotButton="0" quotePrefix="0" xfId="0">
      <alignment vertical="center"/>
    </xf>
    <xf numFmtId="0" fontId="13" fillId="0" borderId="28" applyAlignment="1" applyProtection="1" pivotButton="0" quotePrefix="0" xfId="0">
      <alignment horizontal="left"/>
      <protection locked="1" hidden="1"/>
    </xf>
    <xf numFmtId="0" fontId="13" fillId="0" borderId="4" applyAlignment="1" applyProtection="1" pivotButton="0" quotePrefix="0" xfId="0">
      <alignment horizontal="left"/>
      <protection locked="1" hidden="1"/>
    </xf>
    <xf numFmtId="0" fontId="15" fillId="3" borderId="60" applyAlignment="1" applyProtection="1" pivotButton="0" quotePrefix="0" xfId="0">
      <alignment horizontal="center" vertical="center" wrapText="1"/>
      <protection locked="1" hidden="1"/>
    </xf>
    <xf numFmtId="0" fontId="4" fillId="3" borderId="60" applyAlignment="1" applyProtection="1" pivotButton="0" quotePrefix="0" xfId="0">
      <alignment horizontal="center" vertical="center"/>
      <protection locked="1" hidden="1"/>
    </xf>
    <xf numFmtId="0" fontId="4" fillId="3" borderId="61" applyAlignment="1" applyProtection="1" pivotButton="0" quotePrefix="0" xfId="0">
      <alignment horizontal="center" vertical="center"/>
      <protection locked="1" hidden="1"/>
    </xf>
    <xf numFmtId="172" fontId="15" fillId="3" borderId="64" applyAlignment="1" applyProtection="1" pivotButton="0" quotePrefix="0" xfId="0">
      <alignment horizontal="center" vertical="center"/>
      <protection locked="1" hidden="1"/>
    </xf>
    <xf numFmtId="172" fontId="15" fillId="3" borderId="63" applyAlignment="1" applyProtection="1" pivotButton="0" quotePrefix="0" xfId="0">
      <alignment horizontal="center" vertical="center"/>
      <protection locked="1" hidden="1"/>
    </xf>
    <xf numFmtId="0" fontId="16" fillId="3" borderId="43" applyAlignment="1" applyProtection="1" pivotButton="0" quotePrefix="0" xfId="0">
      <alignment vertical="center" wrapText="1"/>
      <protection locked="0" hidden="0"/>
    </xf>
    <xf numFmtId="0" fontId="15" fillId="3" borderId="0" applyAlignment="1" applyProtection="1" pivotButton="0" quotePrefix="0" xfId="0">
      <alignment vertical="center"/>
      <protection locked="0" hidden="0"/>
    </xf>
    <xf numFmtId="0" fontId="15" fillId="3" borderId="43" applyAlignment="1" applyProtection="1" pivotButton="0" quotePrefix="0" xfId="0">
      <alignment vertical="center"/>
      <protection locked="0" hidden="0"/>
    </xf>
    <xf numFmtId="173" fontId="15" fillId="3" borderId="64" applyAlignment="1" applyProtection="1" pivotButton="0" quotePrefix="0" xfId="0">
      <alignment horizontal="center" vertical="center"/>
      <protection locked="1" hidden="1"/>
    </xf>
    <xf numFmtId="0" fontId="4" fillId="3" borderId="62" applyAlignment="1" applyProtection="1" pivotButton="0" quotePrefix="0" xfId="0">
      <alignment vertical="center"/>
      <protection locked="1" hidden="1"/>
    </xf>
    <xf numFmtId="172" fontId="15" fillId="3" borderId="54" applyAlignment="1" applyProtection="1" pivotButton="0" quotePrefix="0" xfId="0">
      <alignment horizontal="center" vertical="center"/>
      <protection locked="1" hidden="1"/>
    </xf>
    <xf numFmtId="172" fontId="15" fillId="3" borderId="53" applyAlignment="1" applyProtection="1" pivotButton="0" quotePrefix="0" xfId="0">
      <alignment horizontal="center" vertical="center"/>
      <protection locked="1" hidden="1"/>
    </xf>
    <xf numFmtId="173" fontId="15" fillId="3" borderId="54" applyAlignment="1" applyProtection="1" pivotButton="0" quotePrefix="0" xfId="0">
      <alignment horizontal="center" vertical="center"/>
      <protection locked="1" hidden="1"/>
    </xf>
    <xf numFmtId="0" fontId="4" fillId="3" borderId="55" applyAlignment="1" applyProtection="1" pivotButton="0" quotePrefix="0" xfId="0">
      <alignment vertical="center"/>
      <protection locked="1" hidden="1"/>
    </xf>
    <xf numFmtId="0" fontId="16" fillId="3" borderId="40" applyAlignment="1" applyProtection="1" pivotButton="0" quotePrefix="0" xfId="0">
      <alignment horizontal="left" vertical="center"/>
      <protection locked="0" hidden="0"/>
    </xf>
    <xf numFmtId="0" fontId="15" fillId="3" borderId="41" applyAlignment="1" applyProtection="1" pivotButton="0" quotePrefix="0" xfId="0">
      <alignment vertical="center"/>
      <protection locked="0" hidden="0"/>
    </xf>
    <xf numFmtId="0" fontId="15" fillId="3" borderId="42" applyAlignment="1" applyProtection="1" pivotButton="0" quotePrefix="0" xfId="0">
      <alignment vertical="center"/>
      <protection locked="0" hidden="0"/>
    </xf>
    <xf numFmtId="0" fontId="15" fillId="3" borderId="63" applyAlignment="1" applyProtection="1" pivotButton="0" quotePrefix="0" xfId="0">
      <alignment vertical="center"/>
      <protection locked="1" hidden="1"/>
    </xf>
    <xf numFmtId="172" fontId="15" fillId="3" borderId="64" applyAlignment="1" applyProtection="1" pivotButton="0" quotePrefix="0" xfId="0">
      <alignment horizontal="left" vertical="center"/>
      <protection locked="1" hidden="1"/>
    </xf>
    <xf numFmtId="172" fontId="15" fillId="3" borderId="65" applyAlignment="1" applyProtection="1" pivotButton="0" quotePrefix="0" xfId="0">
      <alignment horizontal="left" vertical="center"/>
      <protection locked="1" hidden="1"/>
    </xf>
    <xf numFmtId="0" fontId="15" fillId="3" borderId="67" applyAlignment="1" applyProtection="1" pivotButton="0" quotePrefix="0" xfId="0">
      <alignment vertical="center"/>
      <protection locked="1" hidden="1"/>
    </xf>
    <xf numFmtId="165" fontId="15" fillId="3" borderId="64" applyAlignment="1" applyProtection="1" pivotButton="0" quotePrefix="0" xfId="0">
      <alignment horizontal="left" vertical="center"/>
      <protection locked="1" hidden="1"/>
    </xf>
    <xf numFmtId="165" fontId="15" fillId="3" borderId="65" applyAlignment="1" applyProtection="1" pivotButton="0" quotePrefix="0" xfId="0">
      <alignment horizontal="left" vertical="center"/>
      <protection locked="1" hidden="1"/>
    </xf>
    <xf numFmtId="0" fontId="15" fillId="3" borderId="37" applyAlignment="1" applyProtection="1" pivotButton="0" quotePrefix="0" xfId="0">
      <alignment horizontal="right" vertical="center"/>
      <protection locked="0" hidden="0"/>
    </xf>
    <xf numFmtId="0" fontId="16" fillId="3" borderId="43" applyAlignment="1" applyProtection="1" pivotButton="0" quotePrefix="0" xfId="0">
      <alignment vertical="center"/>
      <protection locked="0" hidden="0"/>
    </xf>
    <xf numFmtId="0" fontId="15" fillId="3" borderId="49" applyAlignment="1" applyProtection="1" pivotButton="0" quotePrefix="0" xfId="0">
      <alignment vertical="center"/>
      <protection locked="0" hidden="0"/>
    </xf>
    <xf numFmtId="0" fontId="15" fillId="3" borderId="38" applyAlignment="1" applyProtection="1" pivotButton="0" quotePrefix="0" xfId="0">
      <alignment vertical="center"/>
      <protection locked="0" hidden="0"/>
    </xf>
    <xf numFmtId="0" fontId="7" fillId="0" borderId="59" applyAlignment="1" pivotButton="0" quotePrefix="0" xfId="0">
      <alignment vertical="center"/>
    </xf>
    <xf numFmtId="0" fontId="4" fillId="0" borderId="3" applyAlignment="1" applyProtection="1" pivotButton="0" quotePrefix="0" xfId="0">
      <alignment vertical="center"/>
      <protection locked="1" hidden="1"/>
    </xf>
    <xf numFmtId="0" fontId="4" fillId="0" borderId="0" applyProtection="1" pivotButton="0" quotePrefix="0" xfId="0">
      <protection locked="1" hidden="1"/>
    </xf>
    <xf numFmtId="0" fontId="5" fillId="0" borderId="43" applyAlignment="1" applyProtection="1" pivotButton="0" quotePrefix="0" xfId="0">
      <alignment horizontal="center" vertical="center" wrapText="1"/>
      <protection locked="1" hidden="1"/>
    </xf>
    <xf numFmtId="49" fontId="4" fillId="2" borderId="74" applyAlignment="1" applyProtection="1" pivotButton="0" quotePrefix="0" xfId="0">
      <alignment vertical="center"/>
      <protection locked="0" hidden="1"/>
    </xf>
    <xf numFmtId="49" fontId="4" fillId="2" borderId="75" applyAlignment="1" applyProtection="1" pivotButton="0" quotePrefix="0" xfId="0">
      <alignment vertical="center"/>
      <protection locked="0" hidden="1"/>
    </xf>
    <xf numFmtId="0" fontId="5" fillId="0" borderId="0" applyAlignment="1" applyProtection="1" pivotButton="0" quotePrefix="0" xfId="0">
      <alignment horizontal="center" vertical="center"/>
      <protection locked="1" hidden="1"/>
    </xf>
    <xf numFmtId="0" fontId="6" fillId="0" borderId="41" applyAlignment="1" applyProtection="1" pivotButton="0" quotePrefix="0" xfId="0">
      <alignment horizontal="left" vertical="center"/>
      <protection locked="1" hidden="1"/>
    </xf>
    <xf numFmtId="0" fontId="5" fillId="0" borderId="43" applyAlignment="1" pivotButton="0" quotePrefix="0" xfId="0">
      <alignment horizontal="center" vertical="center" wrapText="1"/>
    </xf>
    <xf numFmtId="49" fontId="4" fillId="0" borderId="74" applyAlignment="1" applyProtection="1" pivotButton="0" quotePrefix="0" xfId="0">
      <alignment vertical="center"/>
      <protection locked="0" hidden="0"/>
    </xf>
    <xf numFmtId="49" fontId="4" fillId="0" borderId="75" applyAlignment="1" applyProtection="1" pivotButton="0" quotePrefix="0" xfId="0">
      <alignment vertical="center"/>
      <protection locked="0" hidden="0"/>
    </xf>
    <xf numFmtId="0" fontId="5" fillId="0" borderId="0" applyAlignment="1" pivotButton="0" quotePrefix="0" xfId="0">
      <alignment horizontal="center" vertical="center"/>
    </xf>
    <xf numFmtId="0" fontId="6" fillId="0" borderId="41" applyAlignment="1" pivotButton="0" quotePrefix="0" xfId="0">
      <alignment horizontal="left" vertical="center"/>
    </xf>
    <xf numFmtId="0" fontId="0" fillId="0" borderId="66" pivotButton="0" quotePrefix="0" xfId="0"/>
    <xf numFmtId="0" fontId="0" fillId="0" borderId="38" pivotButton="0" quotePrefix="0" xfId="0"/>
    <xf numFmtId="0" fontId="0" fillId="0" borderId="41" pivotButton="0" quotePrefix="0" xfId="0"/>
    <xf numFmtId="0" fontId="0" fillId="0" borderId="0" applyProtection="1" pivotButton="0" quotePrefix="0" xfId="0">
      <protection locked="1" hidden="1"/>
    </xf>
    <xf numFmtId="0" fontId="0" fillId="0" borderId="20" applyProtection="1" pivotButton="0" quotePrefix="0" xfId="0">
      <protection locked="1" hidden="1"/>
    </xf>
    <xf numFmtId="0" fontId="6" fillId="0" borderId="89" applyAlignment="1" pivotButton="0" quotePrefix="0" xfId="0">
      <alignment vertical="center"/>
    </xf>
    <xf numFmtId="0" fontId="0" fillId="0" borderId="71" pivotButton="0" quotePrefix="0" xfId="0"/>
    <xf numFmtId="0" fontId="0" fillId="0" borderId="72" pivotButton="0" quotePrefix="0" xfId="0"/>
    <xf numFmtId="0" fontId="0" fillId="0" borderId="27" pivotButton="0" quotePrefix="0" xfId="0"/>
    <xf numFmtId="164" fontId="4" fillId="2" borderId="30" applyAlignment="1" applyProtection="1" pivotButton="0" quotePrefix="0" xfId="0">
      <alignment horizontal="center" vertical="center"/>
      <protection locked="0" hidden="0"/>
    </xf>
    <xf numFmtId="164" fontId="4" fillId="2" borderId="30" applyAlignment="1" applyProtection="1" pivotButton="0" quotePrefix="0" xfId="0">
      <alignment vertical="center"/>
      <protection locked="0" hidden="0"/>
    </xf>
    <xf numFmtId="164" fontId="9" fillId="0" borderId="0" applyAlignment="1" pivotButton="0" quotePrefix="0" xfId="0">
      <alignment horizontal="left" vertical="center"/>
    </xf>
    <xf numFmtId="164" fontId="4" fillId="0" borderId="26" applyAlignment="1" applyProtection="1" pivotButton="0" quotePrefix="0" xfId="0">
      <alignment vertical="center"/>
      <protection locked="1" hidden="1"/>
    </xf>
    <xf numFmtId="164" fontId="4" fillId="0" borderId="0" applyAlignment="1" pivotButton="0" quotePrefix="0" xfId="0">
      <alignment vertical="center"/>
    </xf>
    <xf numFmtId="164" fontId="4" fillId="0" borderId="22" applyAlignment="1" applyProtection="1" pivotButton="0" quotePrefix="0" xfId="0">
      <alignment vertical="center"/>
      <protection locked="1" hidden="1"/>
    </xf>
    <xf numFmtId="164" fontId="14" fillId="0" borderId="0" applyAlignment="1" pivotButton="0" quotePrefix="0" xfId="0">
      <alignment horizontal="center" vertical="center"/>
    </xf>
    <xf numFmtId="164" fontId="4" fillId="0" borderId="22" applyAlignment="1" applyProtection="1" pivotButton="0" quotePrefix="0" xfId="0">
      <alignment horizontal="right" vertical="center"/>
      <protection locked="1" hidden="1"/>
    </xf>
    <xf numFmtId="0" fontId="6" fillId="0" borderId="84" applyAlignment="1" pivotButton="0" quotePrefix="0" xfId="0">
      <alignment vertical="center"/>
    </xf>
    <xf numFmtId="0" fontId="0" fillId="0" borderId="2" pivotButton="0" quotePrefix="0" xfId="0"/>
    <xf numFmtId="170" fontId="4" fillId="2" borderId="30" applyAlignment="1" applyProtection="1" pivotButton="0" quotePrefix="0" xfId="0">
      <alignment vertical="center"/>
      <protection locked="0" hidden="1"/>
    </xf>
    <xf numFmtId="166" fontId="13" fillId="0" borderId="0" applyAlignment="1" applyProtection="1" pivotButton="0" quotePrefix="0" xfId="0">
      <alignment horizontal="left" vertical="center"/>
      <protection locked="1" hidden="1"/>
    </xf>
    <xf numFmtId="170" fontId="4" fillId="0" borderId="33" applyAlignment="1" applyProtection="1" pivotButton="0" quotePrefix="0" xfId="0">
      <alignment vertical="center"/>
      <protection locked="1" hidden="1"/>
    </xf>
    <xf numFmtId="169" fontId="4" fillId="0" borderId="0" applyAlignment="1" applyProtection="1" pivotButton="0" quotePrefix="0" xfId="0">
      <alignment horizontal="right" vertical="center"/>
      <protection locked="1" hidden="1"/>
    </xf>
    <xf numFmtId="167" fontId="4" fillId="0" borderId="22" applyAlignment="1" applyProtection="1" pivotButton="0" quotePrefix="0" xfId="0">
      <alignment vertical="center"/>
      <protection locked="1" hidden="1"/>
    </xf>
    <xf numFmtId="164" fontId="11" fillId="0" borderId="0" applyAlignment="1" applyProtection="1" pivotButton="0" quotePrefix="0" xfId="0">
      <alignment horizontal="right" vertical="center"/>
      <protection locked="1" hidden="1"/>
    </xf>
    <xf numFmtId="0" fontId="4" fillId="0" borderId="90" applyAlignment="1" pivotButton="0" quotePrefix="0" xfId="0">
      <alignment vertical="center"/>
    </xf>
    <xf numFmtId="0" fontId="0" fillId="0" borderId="15" pivotButton="0" quotePrefix="0" xfId="0"/>
    <xf numFmtId="0" fontId="0" fillId="0" borderId="9" pivotButton="0" quotePrefix="0" xfId="0"/>
    <xf numFmtId="0" fontId="4" fillId="0" borderId="85" applyAlignment="1" pivotButton="0" quotePrefix="0" xfId="0">
      <alignment horizontal="center" vertical="center"/>
    </xf>
    <xf numFmtId="0" fontId="0" fillId="0" borderId="57" pivotButton="0" quotePrefix="0" xfId="0"/>
    <xf numFmtId="0" fontId="0" fillId="0" borderId="58" pivotButton="0" quotePrefix="0" xfId="0"/>
    <xf numFmtId="0" fontId="0" fillId="0" borderId="3" pivotButton="0" quotePrefix="0" xfId="0"/>
    <xf numFmtId="164" fontId="18" fillId="0" borderId="22" applyAlignment="1" applyProtection="1" pivotButton="0" quotePrefix="0" xfId="0">
      <alignment vertical="center"/>
      <protection locked="1" hidden="1"/>
    </xf>
    <xf numFmtId="166" fontId="4" fillId="2" borderId="30" applyAlignment="1" applyProtection="1" pivotButton="0" quotePrefix="0" xfId="0">
      <alignment vertical="center"/>
      <protection locked="0" hidden="0"/>
    </xf>
    <xf numFmtId="166" fontId="4" fillId="0" borderId="25" applyAlignment="1" applyProtection="1" pivotButton="0" quotePrefix="0" xfId="0">
      <alignment horizontal="right" vertical="center"/>
      <protection locked="1" hidden="1"/>
    </xf>
    <xf numFmtId="164" fontId="4" fillId="0" borderId="26" applyAlignment="1" applyProtection="1" pivotButton="0" quotePrefix="0" xfId="0">
      <alignment horizontal="right" vertical="center"/>
      <protection locked="1" hidden="1"/>
    </xf>
    <xf numFmtId="164" fontId="4" fillId="0" borderId="0" applyAlignment="1" pivotButton="0" quotePrefix="0" xfId="0">
      <alignment horizontal="center" vertical="center"/>
    </xf>
    <xf numFmtId="164" fontId="4" fillId="0" borderId="23" applyAlignment="1" applyProtection="1" pivotButton="0" quotePrefix="0" xfId="0">
      <alignment vertical="center"/>
      <protection locked="1" hidden="1"/>
    </xf>
    <xf numFmtId="164" fontId="9" fillId="0" borderId="0" applyAlignment="1" pivotButton="0" quotePrefix="0" xfId="0">
      <alignment horizontal="center" vertical="center"/>
    </xf>
    <xf numFmtId="171" fontId="4" fillId="2" borderId="30" applyAlignment="1" applyProtection="1" pivotButton="0" quotePrefix="0" xfId="0">
      <alignment vertical="center"/>
      <protection locked="0" hidden="0"/>
    </xf>
    <xf numFmtId="164" fontId="11" fillId="0" borderId="0" applyAlignment="1" pivotButton="0" quotePrefix="0" xfId="0">
      <alignment vertical="center"/>
    </xf>
    <xf numFmtId="166" fontId="4" fillId="0" borderId="22" applyAlignment="1" applyProtection="1" pivotButton="0" quotePrefix="0" xfId="0">
      <alignment vertical="center"/>
      <protection locked="1" hidden="1"/>
    </xf>
    <xf numFmtId="164" fontId="4" fillId="2" borderId="31" applyAlignment="1" applyProtection="1" pivotButton="0" quotePrefix="0" xfId="0">
      <alignment vertical="center"/>
      <protection locked="0" hidden="0"/>
    </xf>
    <xf numFmtId="166" fontId="4" fillId="2" borderId="30" applyAlignment="1" applyProtection="1" pivotButton="0" quotePrefix="0" xfId="0">
      <alignment vertical="center"/>
      <protection locked="0" hidden="1"/>
    </xf>
    <xf numFmtId="0" fontId="6" fillId="0" borderId="76" applyAlignment="1" pivotButton="0" quotePrefix="0" xfId="0">
      <alignment vertical="center"/>
    </xf>
    <xf numFmtId="0" fontId="0" fillId="0" borderId="36" pivotButton="0" quotePrefix="0" xfId="0"/>
    <xf numFmtId="0" fontId="0" fillId="0" borderId="52" pivotButton="0" quotePrefix="0" xfId="0"/>
    <xf numFmtId="170" fontId="12" fillId="0" borderId="0" applyProtection="1" pivotButton="0" quotePrefix="0" xfId="0">
      <protection locked="1" hidden="1"/>
    </xf>
    <xf numFmtId="164" fontId="4" fillId="0" borderId="4" applyAlignment="1" pivotButton="0" quotePrefix="0" xfId="0">
      <alignment vertical="center"/>
    </xf>
    <xf numFmtId="166" fontId="4" fillId="0" borderId="26" applyAlignment="1" applyProtection="1" pivotButton="0" quotePrefix="0" xfId="0">
      <alignment vertical="center"/>
      <protection locked="1" hidden="1"/>
    </xf>
    <xf numFmtId="164" fontId="4" fillId="0" borderId="22" applyAlignment="1" applyProtection="1" pivotButton="0" quotePrefix="0" xfId="0">
      <alignment vertical="center"/>
      <protection locked="0" hidden="0"/>
    </xf>
    <xf numFmtId="164" fontId="11" fillId="0" borderId="25" applyAlignment="1" applyProtection="1" pivotButton="0" quotePrefix="0" xfId="0">
      <alignment vertical="center"/>
      <protection locked="1" hidden="1"/>
    </xf>
    <xf numFmtId="170" fontId="4" fillId="0" borderId="0" applyAlignment="1" pivotButton="0" quotePrefix="0" xfId="0">
      <alignment vertical="center"/>
    </xf>
    <xf numFmtId="166" fontId="4" fillId="0" borderId="0" applyAlignment="1" applyProtection="1" pivotButton="0" quotePrefix="0" xfId="0">
      <alignment vertical="center"/>
      <protection locked="1" hidden="1"/>
    </xf>
    <xf numFmtId="164" fontId="4" fillId="0" borderId="0" applyAlignment="1" applyProtection="1" pivotButton="0" quotePrefix="0" xfId="0">
      <alignment vertical="center"/>
      <protection locked="1" hidden="1"/>
    </xf>
    <xf numFmtId="165" fontId="4" fillId="0" borderId="0" applyAlignment="1" pivotButton="0" quotePrefix="0" xfId="0">
      <alignment horizontal="right" vertical="center"/>
    </xf>
    <xf numFmtId="164" fontId="11" fillId="0" borderId="34" applyAlignment="1" applyProtection="1" pivotButton="0" quotePrefix="0" xfId="0">
      <alignment horizontal="right" vertical="center"/>
      <protection locked="1" hidden="1"/>
    </xf>
    <xf numFmtId="170" fontId="12" fillId="0" borderId="0" applyAlignment="1" pivotButton="0" quotePrefix="0" xfId="0">
      <alignment vertical="center"/>
    </xf>
    <xf numFmtId="164" fontId="4" fillId="0" borderId="22" applyAlignment="1" applyProtection="1" pivotButton="0" quotePrefix="0" xfId="0">
      <alignment horizontal="center" vertical="center"/>
      <protection locked="1" hidden="1"/>
    </xf>
    <xf numFmtId="164" fontId="15" fillId="0" borderId="25" applyAlignment="1" applyProtection="1" pivotButton="0" quotePrefix="0" xfId="0">
      <alignment vertical="center"/>
      <protection locked="1" hidden="1"/>
    </xf>
    <xf numFmtId="164" fontId="16" fillId="0" borderId="0" applyAlignment="1" pivotButton="0" quotePrefix="0" xfId="0">
      <alignment horizontal="center" vertical="center"/>
    </xf>
    <xf numFmtId="164" fontId="4" fillId="0" borderId="23" applyAlignment="1" applyProtection="1" pivotButton="0" quotePrefix="0" xfId="0">
      <alignment vertical="center"/>
      <protection locked="0" hidden="0"/>
    </xf>
    <xf numFmtId="166" fontId="4" fillId="2" borderId="30" applyAlignment="1" applyProtection="1" pivotButton="0" quotePrefix="0" xfId="0">
      <alignment horizontal="center" vertical="center"/>
      <protection locked="0" hidden="0"/>
    </xf>
    <xf numFmtId="166" fontId="4" fillId="0" borderId="25" applyAlignment="1" applyProtection="1" pivotButton="0" quotePrefix="0" xfId="0">
      <alignment vertical="center"/>
      <protection locked="1" hidden="1"/>
    </xf>
    <xf numFmtId="166" fontId="4" fillId="0" borderId="0" applyAlignment="1" pivotButton="0" quotePrefix="0" xfId="0">
      <alignment vertical="center"/>
    </xf>
    <xf numFmtId="164" fontId="15" fillId="0" borderId="34" applyAlignment="1" applyProtection="1" pivotButton="0" quotePrefix="0" xfId="0">
      <alignment vertical="center"/>
      <protection locked="1" hidden="1"/>
    </xf>
    <xf numFmtId="164" fontId="4" fillId="0" borderId="0" applyProtection="1" pivotButton="0" quotePrefix="0" xfId="0">
      <protection locked="1" hidden="1"/>
    </xf>
    <xf numFmtId="0" fontId="0" fillId="0" borderId="14" pivotButton="0" quotePrefix="0" xfId="0"/>
    <xf numFmtId="170" fontId="12" fillId="0" borderId="4" applyAlignment="1" applyProtection="1" pivotButton="0" quotePrefix="0" xfId="0">
      <alignment vertical="center"/>
      <protection locked="0" hidden="0"/>
    </xf>
    <xf numFmtId="170" fontId="4" fillId="0" borderId="0" applyProtection="1" pivotButton="0" quotePrefix="0" xfId="0">
      <protection locked="1" hidden="1"/>
    </xf>
    <xf numFmtId="164" fontId="12" fillId="0" borderId="4" applyAlignment="1" applyProtection="1" pivotButton="0" quotePrefix="0" xfId="0">
      <alignment vertical="center"/>
      <protection locked="0" hidden="0"/>
    </xf>
    <xf numFmtId="164" fontId="15" fillId="0" borderId="35" applyAlignment="1" applyProtection="1" pivotButton="0" quotePrefix="0" xfId="0">
      <alignment vertical="center"/>
      <protection locked="1" hidden="1"/>
    </xf>
    <xf numFmtId="0" fontId="0" fillId="0" borderId="88" pivotButton="0" quotePrefix="0" xfId="0"/>
    <xf numFmtId="164" fontId="4" fillId="0" borderId="15" applyAlignment="1" pivotButton="0" quotePrefix="0" xfId="0">
      <alignment vertical="center"/>
    </xf>
    <xf numFmtId="166" fontId="4" fillId="0" borderId="34" applyAlignment="1" applyProtection="1" pivotButton="0" quotePrefix="0" xfId="0">
      <alignment vertical="center"/>
      <protection locked="1" hidden="1"/>
    </xf>
    <xf numFmtId="170" fontId="4" fillId="0" borderId="0" pivotButton="0" quotePrefix="0" xfId="0"/>
    <xf numFmtId="0" fontId="0" fillId="0" borderId="69" pivotButton="0" quotePrefix="0" xfId="0"/>
    <xf numFmtId="166" fontId="4" fillId="2" borderId="30" applyAlignment="1" applyProtection="1" pivotButton="0" quotePrefix="0" xfId="0">
      <alignment horizontal="right" vertical="center"/>
      <protection locked="0" hidden="0"/>
    </xf>
    <xf numFmtId="164" fontId="4" fillId="0" borderId="28" applyAlignment="1" pivotButton="0" quotePrefix="0" xfId="0">
      <alignment horizontal="center" vertical="center"/>
    </xf>
    <xf numFmtId="0" fontId="7" fillId="0" borderId="76" applyAlignment="1" pivotButton="0" quotePrefix="0" xfId="0">
      <alignment vertical="center"/>
    </xf>
    <xf numFmtId="164" fontId="4" fillId="0" borderId="25" applyAlignment="1" applyProtection="1" pivotButton="0" quotePrefix="0" xfId="0">
      <alignment vertical="center"/>
      <protection locked="1" hidden="1"/>
    </xf>
    <xf numFmtId="168" fontId="4" fillId="0" borderId="22" applyAlignment="1" applyProtection="1" pivotButton="0" quotePrefix="0" xfId="0">
      <alignment horizontal="right" vertical="center"/>
      <protection locked="1" hidden="1"/>
    </xf>
    <xf numFmtId="0" fontId="13" fillId="0" borderId="87" applyAlignment="1" applyProtection="1" pivotButton="0" quotePrefix="0" xfId="0">
      <alignment horizontal="left"/>
      <protection locked="1" hidden="1"/>
    </xf>
    <xf numFmtId="0" fontId="0" fillId="0" borderId="4" applyProtection="1" pivotButton="0" quotePrefix="0" xfId="0">
      <protection locked="1" hidden="1"/>
    </xf>
    <xf numFmtId="0" fontId="4" fillId="0" borderId="86" applyAlignment="1" pivotButton="0" quotePrefix="0" xfId="0">
      <alignment vertical="center"/>
    </xf>
    <xf numFmtId="0" fontId="0" fillId="0" borderId="6" pivotButton="0" quotePrefix="0" xfId="0"/>
    <xf numFmtId="0" fontId="0" fillId="0" borderId="7" pivotButton="0" quotePrefix="0" xfId="0"/>
    <xf numFmtId="0" fontId="4" fillId="0" borderId="76" applyAlignment="1" pivotButton="0" quotePrefix="0" xfId="0">
      <alignment vertical="center"/>
    </xf>
    <xf numFmtId="0" fontId="6" fillId="0" borderId="85" applyAlignment="1" pivotButton="0" quotePrefix="0" xfId="0">
      <alignment vertical="center"/>
    </xf>
    <xf numFmtId="0" fontId="16" fillId="3" borderId="83" applyAlignment="1" applyProtection="1" pivotButton="0" quotePrefix="0" xfId="0">
      <alignment horizontal="left" vertical="center"/>
      <protection locked="0" hidden="0"/>
    </xf>
    <xf numFmtId="0" fontId="0" fillId="0" borderId="41" applyProtection="1" pivotButton="0" quotePrefix="0" xfId="0">
      <protection locked="0" hidden="0"/>
    </xf>
    <xf numFmtId="0" fontId="0" fillId="0" borderId="42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0" fontId="0" fillId="0" borderId="43" applyProtection="1" pivotButton="0" quotePrefix="0" xfId="0">
      <protection locked="0" hidden="0"/>
    </xf>
    <xf numFmtId="0" fontId="0" fillId="0" borderId="37" applyProtection="1" pivotButton="0" quotePrefix="0" xfId="0">
      <protection locked="0" hidden="0"/>
    </xf>
    <xf numFmtId="0" fontId="0" fillId="0" borderId="38" applyProtection="1" pivotButton="0" quotePrefix="0" xfId="0">
      <protection locked="0" hidden="0"/>
    </xf>
    <xf numFmtId="166" fontId="4" fillId="3" borderId="22" applyAlignment="1" applyProtection="1" pivotButton="0" quotePrefix="0" xfId="0">
      <alignment vertical="center"/>
      <protection locked="1" hidden="1"/>
    </xf>
    <xf numFmtId="164" fontId="4" fillId="3" borderId="0" applyAlignment="1" pivotButton="0" quotePrefix="0" xfId="0">
      <alignment vertical="center"/>
    </xf>
    <xf numFmtId="0" fontId="0" fillId="0" borderId="67" applyProtection="1" pivotButton="0" quotePrefix="0" xfId="0">
      <protection locked="1" hidden="1"/>
    </xf>
    <xf numFmtId="165" fontId="15" fillId="3" borderId="77" applyAlignment="1" applyProtection="1" pivotButton="0" quotePrefix="0" xfId="0">
      <alignment horizontal="left" vertical="center"/>
      <protection locked="1" hidden="1"/>
    </xf>
    <xf numFmtId="0" fontId="0" fillId="0" borderId="65" applyProtection="1" pivotButton="0" quotePrefix="0" xfId="0">
      <protection locked="1" hidden="1"/>
    </xf>
    <xf numFmtId="0" fontId="0" fillId="0" borderId="63" applyProtection="1" pivotButton="0" quotePrefix="0" xfId="0">
      <protection locked="1" hidden="1"/>
    </xf>
    <xf numFmtId="172" fontId="15" fillId="3" borderId="77" applyAlignment="1" applyProtection="1" pivotButton="0" quotePrefix="0" xfId="0">
      <alignment horizontal="left" vertical="center"/>
      <protection locked="1" hidden="1"/>
    </xf>
    <xf numFmtId="0" fontId="15" fillId="3" borderId="61" applyAlignment="1" applyProtection="1" pivotButton="0" quotePrefix="0" xfId="0">
      <alignment horizontal="center" vertical="center" wrapText="1"/>
      <protection locked="1" hidden="1"/>
    </xf>
    <xf numFmtId="172" fontId="15" fillId="3" borderId="64" applyAlignment="1" applyProtection="1" pivotButton="0" quotePrefix="0" xfId="0">
      <alignment horizontal="center" vertical="center"/>
      <protection locked="1" hidden="1"/>
    </xf>
    <xf numFmtId="173" fontId="15" fillId="3" borderId="80" applyAlignment="1" applyProtection="1" pivotButton="0" quotePrefix="0" xfId="0">
      <alignment horizontal="center" vertical="center"/>
      <protection locked="1" hidden="1"/>
    </xf>
    <xf numFmtId="0" fontId="0" fillId="0" borderId="62" applyProtection="1" pivotButton="0" quotePrefix="0" xfId="0">
      <protection locked="1" hidden="1"/>
    </xf>
    <xf numFmtId="0" fontId="0" fillId="0" borderId="60" applyProtection="1" pivotButton="0" quotePrefix="0" xfId="0">
      <protection locked="1" hidden="1"/>
    </xf>
    <xf numFmtId="0" fontId="0" fillId="0" borderId="61" applyProtection="1" pivotButton="0" quotePrefix="0" xfId="0">
      <protection locked="1" hidden="1"/>
    </xf>
    <xf numFmtId="172" fontId="15" fillId="3" borderId="54" applyAlignment="1" applyProtection="1" pivotButton="0" quotePrefix="0" xfId="0">
      <alignment horizontal="center" vertical="center"/>
      <protection locked="1" hidden="1"/>
    </xf>
    <xf numFmtId="0" fontId="0" fillId="0" borderId="53" applyProtection="1" pivotButton="0" quotePrefix="0" xfId="0">
      <protection locked="1" hidden="1"/>
    </xf>
    <xf numFmtId="173" fontId="15" fillId="3" borderId="82" applyAlignment="1" applyProtection="1" pivotButton="0" quotePrefix="0" xfId="0">
      <alignment horizontal="center" vertical="center"/>
      <protection locked="1" hidden="1"/>
    </xf>
    <xf numFmtId="0" fontId="0" fillId="0" borderId="55" applyProtection="1" pivotButton="0" quotePrefix="0" xfId="0">
      <protection locked="1" hidden="1"/>
    </xf>
    <xf numFmtId="164" fontId="4" fillId="2" borderId="48" applyAlignment="1" applyProtection="1" pivotButton="0" quotePrefix="0" xfId="0">
      <alignment vertical="center"/>
      <protection locked="1" hidden="1"/>
    </xf>
    <xf numFmtId="171" fontId="4" fillId="2" borderId="48" applyAlignment="1" applyProtection="1" pivotButton="0" quotePrefix="0" xfId="0">
      <alignment vertical="center"/>
      <protection locked="1" hidden="1"/>
    </xf>
    <xf numFmtId="0" fontId="0" fillId="0" borderId="41" applyProtection="1" pivotButton="0" quotePrefix="0" xfId="0">
      <protection locked="1" hidden="1"/>
    </xf>
    <xf numFmtId="0" fontId="0" fillId="0" borderId="43" applyProtection="1" pivotButton="0" quotePrefix="0" xfId="0">
      <protection locked="1" hidden="1"/>
    </xf>
    <xf numFmtId="166" fontId="4" fillId="2" borderId="48" applyAlignment="1" applyProtection="1" pivotButton="0" quotePrefix="0" xfId="0">
      <alignment vertical="center"/>
      <protection locked="1" hidden="1"/>
    </xf>
    <xf numFmtId="49" fontId="4" fillId="2" borderId="48" applyAlignment="1" applyProtection="1" pivotButton="0" quotePrefix="0" xfId="0">
      <alignment vertical="center"/>
      <protection locked="0" hidden="1"/>
    </xf>
    <xf numFmtId="0" fontId="0" fillId="0" borderId="75" applyProtection="1" pivotButton="0" quotePrefix="0" xfId="0">
      <protection locked="0" hidden="1"/>
    </xf>
    <xf numFmtId="164" fontId="4" fillId="0" borderId="48" applyAlignment="1" applyProtection="1" pivotButton="0" quotePrefix="0" xfId="0">
      <alignment vertical="center"/>
      <protection locked="0" hidden="0"/>
    </xf>
    <xf numFmtId="171" fontId="4" fillId="0" borderId="48" applyAlignment="1" applyProtection="1" pivotButton="0" quotePrefix="0" xfId="0">
      <alignment vertical="center"/>
      <protection locked="0" hidden="0"/>
    </xf>
    <xf numFmtId="0" fontId="0" fillId="0" borderId="43" pivotButton="0" quotePrefix="0" xfId="0"/>
    <xf numFmtId="166" fontId="4" fillId="0" borderId="48" applyAlignment="1" applyProtection="1" pivotButton="0" quotePrefix="0" xfId="0">
      <alignment vertical="center"/>
      <protection locked="0" hidden="0"/>
    </xf>
    <xf numFmtId="49" fontId="4" fillId="0" borderId="48" applyAlignment="1" applyProtection="1" pivotButton="0" quotePrefix="0" xfId="0">
      <alignment vertical="center"/>
      <protection locked="0" hidden="0"/>
    </xf>
    <xf numFmtId="0" fontId="0" fillId="0" borderId="75" applyProtection="1" pivotButton="0" quotePrefix="0" xfId="0">
      <protection locked="0" hidden="0"/>
    </xf>
    <xf numFmtId="0" fontId="23" fillId="0" borderId="91" applyAlignment="1" pivotButton="0" quotePrefix="0" xfId="0">
      <alignment horizontal="left"/>
    </xf>
    <xf numFmtId="0" fontId="0" fillId="0" borderId="91" pivotButton="0" quotePrefix="0" xfId="0"/>
    <xf numFmtId="0" fontId="24" fillId="5" borderId="91" applyAlignment="1" pivotButton="0" quotePrefix="0" xfId="0">
      <alignment vertical="center"/>
    </xf>
    <xf numFmtId="0" fontId="25" fillId="0" borderId="91" applyAlignment="1" pivotButton="0" quotePrefix="0" xfId="0">
      <alignment vertical="top" wrapText="1"/>
    </xf>
    <xf numFmtId="0" fontId="4" fillId="2" borderId="91" pivotButton="0" quotePrefix="0" xfId="0"/>
    <xf numFmtId="0" fontId="5" fillId="0" borderId="91" pivotButton="0" quotePrefix="0" xfId="0"/>
    <xf numFmtId="0" fontId="4" fillId="0" borderId="91" applyAlignment="1" pivotButton="0" quotePrefix="0" xfId="0">
      <alignment horizontal="left"/>
    </xf>
    <xf numFmtId="0" fontId="4" fillId="0" borderId="91" pivotButton="0" quotePrefix="0" xfId="0"/>
    <xf numFmtId="0" fontId="5" fillId="6" borderId="91" pivotButton="0" quotePrefix="0" xfId="0"/>
    <xf numFmtId="0" fontId="5" fillId="7" borderId="91" pivotButton="0" quotePrefix="0" xfId="0"/>
    <xf numFmtId="0" fontId="5" fillId="0" borderId="91" applyAlignment="1" pivotButton="0" quotePrefix="0" xfId="0">
      <alignment horizontal="left"/>
    </xf>
    <xf numFmtId="0" fontId="11" fillId="0" borderId="91" pivotButton="0" quotePrefix="0" xfId="0"/>
    <xf numFmtId="0" fontId="26" fillId="0" borderId="91" pivotButton="0" quotePrefix="0" xfId="0"/>
    <xf numFmtId="0" fontId="22" fillId="0" borderId="91" applyAlignment="1" pivotButton="0" quotePrefix="0" xfId="0">
      <alignment horizontal="right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2F2F2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8F8F8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U304"/>
  <sheetViews>
    <sheetView showGridLines="0" tabSelected="1" zoomScale="103" workbookViewId="0">
      <selection activeCell="A1" sqref="A1"/>
    </sheetView>
  </sheetViews>
  <sheetFormatPr baseColWidth="8" defaultColWidth="9" defaultRowHeight="12.5"/>
  <cols>
    <col width="3" customWidth="1" style="265" min="1" max="1"/>
    <col width="23" customWidth="1" style="265" min="2" max="2"/>
    <col width="13" customWidth="1" style="265" min="3" max="3"/>
    <col width="4" customWidth="1" style="265" min="4" max="4"/>
    <col width="32" customWidth="1" style="265" min="5" max="8"/>
    <col width="18" customWidth="1" min="6" max="6"/>
    <col width="18" customWidth="1" min="7" max="7"/>
    <col width="18" customWidth="1" min="8" max="8"/>
    <col width="4" customWidth="1" style="265" min="9" max="9"/>
    <col width="32" customWidth="1" style="265" min="10" max="10"/>
    <col width="18" customWidth="1" style="265" min="11" max="16384"/>
  </cols>
  <sheetData>
    <row r="1" ht="22" customHeight="1"/>
    <row r="2" ht="30" customHeight="1">
      <c r="B2" s="489" t="inlineStr">
        <is>
          <t>Pump System Hydraulic Calculation</t>
        </is>
      </c>
      <c r="C2" s="490" t="n"/>
      <c r="D2" s="490" t="n"/>
      <c r="E2" s="490" t="n"/>
      <c r="F2" s="490" t="n"/>
      <c r="G2" s="490" t="n"/>
      <c r="H2" s="490" t="n"/>
    </row>
    <row r="3" ht="22" customHeight="1">
      <c r="B3" s="490" t="n"/>
      <c r="C3" s="490" t="n"/>
      <c r="D3" s="490" t="n"/>
      <c r="E3" s="490" t="n"/>
      <c r="F3" s="490" t="n"/>
      <c r="G3" s="490" t="n"/>
      <c r="H3" s="490" t="n"/>
    </row>
    <row r="4" ht="22" customHeight="1">
      <c r="B4" s="491" t="inlineStr">
        <is>
          <t>Purpose</t>
        </is>
      </c>
      <c r="C4" s="490" t="n"/>
      <c r="D4" s="490" t="n"/>
      <c r="E4" s="490" t="n"/>
      <c r="F4" s="490" t="n"/>
      <c r="G4" s="490" t="n"/>
      <c r="H4" s="490" t="n"/>
    </row>
    <row r="5" ht="30" customHeight="1">
      <c r="B5" s="492" t="inlineStr">
        <is>
          <t>1. Calculate centrifugal pump head and power.</t>
        </is>
      </c>
      <c r="C5" s="490" t="n"/>
      <c r="D5" s="490" t="n"/>
      <c r="E5" s="490" t="n"/>
      <c r="F5" s="490" t="n"/>
      <c r="G5" s="490" t="n"/>
      <c r="H5" s="490" t="n"/>
    </row>
    <row r="6" ht="30" customHeight="1">
      <c r="B6" s="492" t="inlineStr">
        <is>
          <t>2. Calculate suction and discharge pressure drops and verify pipe size.</t>
        </is>
      </c>
      <c r="C6" s="490" t="n"/>
      <c r="D6" s="490" t="n"/>
      <c r="E6" s="490" t="n"/>
      <c r="F6" s="490" t="n"/>
      <c r="G6" s="490" t="n"/>
      <c r="H6" s="490" t="n"/>
    </row>
    <row r="7" ht="30" customHeight="1">
      <c r="B7" s="492" t="inlineStr">
        <is>
          <t>3. Calculate NPSH and verify installation elevation.</t>
        </is>
      </c>
      <c r="C7" s="490" t="n"/>
      <c r="D7" s="490" t="n"/>
      <c r="E7" s="490" t="n"/>
      <c r="F7" s="490" t="n"/>
      <c r="G7" s="490" t="n"/>
      <c r="H7" s="490" t="n"/>
    </row>
    <row r="8" ht="22" customHeight="1">
      <c r="B8" s="493" t="n"/>
      <c r="C8" s="494" t="n"/>
      <c r="D8" s="495" t="n"/>
      <c r="E8" s="494" t="n"/>
      <c r="F8" s="490" t="n"/>
      <c r="G8" s="490" t="n"/>
      <c r="H8" s="490" t="n"/>
    </row>
    <row r="9" ht="22" customHeight="1">
      <c r="B9" s="491" t="inlineStr">
        <is>
          <t>Legend</t>
        </is>
      </c>
      <c r="C9" s="490" t="n"/>
      <c r="D9" s="490" t="n"/>
      <c r="E9" s="490" t="n"/>
      <c r="F9" s="490" t="n"/>
      <c r="G9" s="490" t="n"/>
      <c r="H9" s="490" t="n"/>
    </row>
    <row r="10" ht="22" customHeight="1">
      <c r="B10" s="496" t="inlineStr">
        <is>
          <t>Manual input</t>
        </is>
      </c>
      <c r="C10" s="494" t="n"/>
      <c r="D10" s="495" t="n"/>
      <c r="E10" s="497" t="inlineStr">
        <is>
          <t>Input Design Data</t>
        </is>
      </c>
      <c r="F10" s="490" t="n"/>
      <c r="G10" s="490" t="n"/>
      <c r="H10" s="490" t="n"/>
    </row>
    <row r="11" ht="22" customHeight="1">
      <c r="B11" s="490" t="inlineStr">
        <is>
          <t>Calculated output</t>
        </is>
      </c>
      <c r="C11" s="490" t="n"/>
      <c r="D11" s="495" t="n"/>
      <c r="E11" s="498" t="inlineStr">
        <is>
          <t>Output Calculation Results</t>
        </is>
      </c>
      <c r="F11" s="490" t="n"/>
      <c r="G11" s="499" t="n"/>
      <c r="H11" s="495" t="n"/>
      <c r="I11" s="188" t="n"/>
      <c r="J11" s="188" t="n"/>
      <c r="K11" s="188" t="n"/>
    </row>
    <row r="12" ht="22" customHeight="1">
      <c r="B12" s="490" t="n"/>
      <c r="C12" s="494" t="n"/>
      <c r="D12" s="495" t="n"/>
      <c r="E12" s="494" t="n"/>
      <c r="F12" s="490" t="n"/>
      <c r="G12" s="490" t="n"/>
      <c r="H12" s="490" t="n"/>
      <c r="Q12" s="264" t="n"/>
      <c r="R12" s="264" t="n"/>
      <c r="S12" s="264" t="n"/>
    </row>
    <row r="13" ht="22" customHeight="1">
      <c r="B13" s="491" t="inlineStr">
        <is>
          <t>Calculation Procedure</t>
        </is>
      </c>
      <c r="C13" s="490" t="n"/>
      <c r="D13" s="490" t="n"/>
      <c r="E13" s="490" t="n"/>
      <c r="F13" s="490" t="n"/>
      <c r="G13" s="490" t="n"/>
      <c r="H13" s="490" t="n"/>
      <c r="Q13" s="264" t="n"/>
      <c r="R13" s="264" t="n"/>
      <c r="S13" s="264" t="n"/>
    </row>
    <row r="14" ht="30" customHeight="1">
      <c r="B14" s="492" t="inlineStr">
        <is>
          <t>1. Clear the left and right columns before starting and after completing a calculation. Do not clear data during calculation.</t>
        </is>
      </c>
      <c r="C14" s="490" t="n"/>
      <c r="D14" s="490" t="n"/>
      <c r="E14" s="490" t="n"/>
      <c r="F14" s="490" t="n"/>
      <c r="G14" s="490" t="n"/>
      <c r="H14" s="490" t="n"/>
      <c r="J14" s="264" t="n"/>
      <c r="Q14" s="264" t="n"/>
      <c r="R14" s="264" t="n"/>
      <c r="S14" s="264" t="n"/>
    </row>
    <row r="15" ht="30" customHeight="1">
      <c r="B15" s="492" t="inlineStr">
        <is>
          <t>2. Complete the suction-section calculation, then click Update Suction to refresh the result.</t>
        </is>
      </c>
      <c r="C15" s="490" t="n"/>
      <c r="D15" s="490" t="n"/>
      <c r="E15" s="490" t="n"/>
      <c r="F15" s="490" t="n"/>
      <c r="G15" s="490" t="n"/>
      <c r="H15" s="490" t="n"/>
      <c r="J15" s="264" t="n"/>
      <c r="R15" s="264" t="n"/>
      <c r="S15" s="264" t="n"/>
    </row>
    <row r="16" ht="30" customHeight="1">
      <c r="B16" s="492" t="inlineStr">
        <is>
          <t>3. If the pump outlet pipe is not segmented, complete the discharge-section calculation and click Update Discharge.</t>
        </is>
      </c>
      <c r="C16" s="490" t="n"/>
      <c r="D16" s="490" t="n"/>
      <c r="E16" s="490" t="n"/>
      <c r="F16" s="490" t="n"/>
      <c r="G16" s="490" t="n"/>
      <c r="H16" s="490" t="n"/>
      <c r="I16" s="264" t="n"/>
      <c r="J16" s="263" t="n"/>
      <c r="R16" s="264" t="n"/>
      <c r="S16" s="264" t="n"/>
    </row>
    <row r="17" ht="30" customHeight="1">
      <c r="B17" s="492" t="inlineStr">
        <is>
          <t>4. If the outlet pipe is segmented, enter the segment count and data. Complete each segment in order and refresh its result after each calculation.</t>
        </is>
      </c>
      <c r="C17" s="490" t="n"/>
      <c r="D17" s="490" t="n"/>
      <c r="E17" s="490" t="n"/>
      <c r="F17" s="490" t="n"/>
      <c r="G17" s="490" t="n"/>
      <c r="H17" s="490" t="n"/>
      <c r="I17" s="264" t="n"/>
      <c r="J17" s="263" t="n"/>
      <c r="R17" s="264" t="n"/>
      <c r="S17" s="264" t="n"/>
    </row>
    <row r="18" ht="30" customHeight="1">
      <c r="B18" s="492" t="inlineStr">
        <is>
          <t>5. When finished, click Update Discharge and then Output Results Summary.</t>
        </is>
      </c>
      <c r="C18" s="490" t="n"/>
      <c r="D18" s="490" t="n"/>
      <c r="E18" s="490" t="n"/>
      <c r="F18" s="490" t="n"/>
      <c r="G18" s="490" t="n"/>
      <c r="H18" s="490" t="n"/>
      <c r="I18" s="264" t="n"/>
      <c r="J18" s="264" t="n"/>
      <c r="Q18" s="264" t="n"/>
      <c r="R18" s="264" t="n"/>
      <c r="S18" s="264" t="n"/>
    </row>
    <row r="19" ht="22" customHeight="1">
      <c r="B19" s="490" t="n"/>
      <c r="C19" s="490" t="n"/>
      <c r="D19" s="495" t="n"/>
      <c r="E19" s="494" t="n"/>
      <c r="F19" s="494" t="n"/>
      <c r="G19" s="494" t="n"/>
      <c r="H19" s="494" t="n"/>
      <c r="I19" s="264" t="n"/>
      <c r="J19" s="264" t="n"/>
      <c r="K19" s="264" t="n"/>
      <c r="L19" s="264" t="n"/>
      <c r="M19" s="264" t="n"/>
      <c r="N19" s="264" t="n"/>
      <c r="O19" s="264" t="n"/>
      <c r="P19" s="264" t="n"/>
      <c r="Q19" s="264" t="n"/>
      <c r="R19" s="264" t="n"/>
      <c r="S19" s="264" t="n"/>
    </row>
    <row r="20" ht="22" customHeight="1">
      <c r="B20" s="491" t="inlineStr">
        <is>
          <t>Notes</t>
        </is>
      </c>
      <c r="C20" s="490" t="n"/>
      <c r="D20" s="490" t="n"/>
      <c r="E20" s="490" t="n"/>
      <c r="F20" s="490" t="n"/>
      <c r="G20" s="490" t="n"/>
      <c r="H20" s="490" t="n"/>
      <c r="N20" s="264" t="n"/>
      <c r="O20" s="264" t="n"/>
      <c r="P20" s="264" t="n"/>
      <c r="Q20" s="264" t="n"/>
      <c r="R20" s="264" t="n"/>
      <c r="S20" s="264" t="n"/>
    </row>
    <row r="21" ht="30" customHeight="1">
      <c r="B21" s="492" t="inlineStr">
        <is>
          <t>1. When a segment or the full calculation is complete, the ◆→ prompt appears. Click the corresponding button.</t>
        </is>
      </c>
      <c r="C21" s="490" t="n"/>
      <c r="D21" s="490" t="n"/>
      <c r="E21" s="490" t="n"/>
      <c r="F21" s="490" t="n"/>
      <c r="G21" s="490" t="n"/>
      <c r="H21" s="490" t="n"/>
      <c r="N21" s="264" t="n"/>
      <c r="O21" s="264" t="n"/>
      <c r="P21" s="264" t="n"/>
      <c r="Q21" s="264" t="n"/>
      <c r="R21" s="264" t="n"/>
      <c r="S21" s="264" t="n"/>
    </row>
    <row r="22" ht="30" customHeight="1">
      <c r="B22" s="492" t="inlineStr">
        <is>
          <t>2. Use the same pressure basis throughout. If equipment pressure is gauge or absolute, use the same basis for vapor pressure in the NPSH calculation.</t>
        </is>
      </c>
      <c r="C22" s="490" t="n"/>
      <c r="D22" s="490" t="n"/>
      <c r="E22" s="490" t="n"/>
      <c r="F22" s="490" t="n"/>
      <c r="G22" s="490" t="n"/>
      <c r="H22" s="490" t="n"/>
      <c r="P22" s="264" t="n"/>
      <c r="Q22" s="264" t="n"/>
      <c r="R22" s="264" t="n"/>
      <c r="S22" s="264" t="n"/>
    </row>
    <row r="23" ht="30" customHeight="1">
      <c r="B23" s="492" t="inlineStr">
        <is>
          <t>3. Calculated pump suction and discharge pressures use the same pressure basis.</t>
        </is>
      </c>
      <c r="C23" s="490" t="n"/>
      <c r="D23" s="490" t="n"/>
      <c r="E23" s="490" t="n"/>
      <c r="F23" s="490" t="n"/>
      <c r="G23" s="490" t="n"/>
      <c r="H23" s="490" t="n"/>
      <c r="P23" s="264" t="n"/>
      <c r="Q23" s="264" t="n"/>
      <c r="R23" s="264" t="n"/>
      <c r="S23" s="264" t="n"/>
    </row>
    <row r="24" ht="30" customHeight="1">
      <c r="B24" s="492" t="inlineStr">
        <is>
          <t>4. Control and button functions are irreversible and cannot be undone.</t>
        </is>
      </c>
      <c r="C24" s="490" t="n"/>
      <c r="D24" s="490" t="n"/>
      <c r="E24" s="490" t="n"/>
      <c r="F24" s="490" t="n"/>
      <c r="G24" s="490" t="n"/>
      <c r="H24" s="490" t="n"/>
      <c r="N24" s="264" t="n"/>
      <c r="O24" s="264" t="n"/>
      <c r="P24" s="264" t="n"/>
      <c r="Q24" s="264" t="n"/>
      <c r="R24" s="264" t="n"/>
      <c r="S24" s="264" t="n"/>
    </row>
    <row r="25" ht="30" customHeight="1">
      <c r="B25" s="492" t="inlineStr">
        <is>
          <t>5. Do not insert or delete rows, columns, or cells, or modify read-only cells. These actions may disable calculations or buttons.</t>
        </is>
      </c>
      <c r="C25" s="490" t="n"/>
      <c r="D25" s="490" t="n"/>
      <c r="E25" s="490" t="n"/>
      <c r="F25" s="490" t="n"/>
      <c r="G25" s="490" t="n"/>
      <c r="H25" s="490" t="n"/>
      <c r="J25" s="193" t="n"/>
      <c r="K25" s="264" t="n"/>
    </row>
    <row r="26" ht="22" customHeight="1">
      <c r="B26" s="490" t="n"/>
      <c r="C26" s="490" t="n"/>
      <c r="D26" s="495" t="n"/>
      <c r="E26" s="494" t="n"/>
      <c r="F26" s="490" t="n"/>
      <c r="G26" s="490" t="n"/>
      <c r="H26" s="490" t="n"/>
      <c r="N26" s="264" t="n"/>
      <c r="O26" s="264" t="n"/>
      <c r="P26" s="264" t="n"/>
      <c r="Q26" s="264" t="n"/>
      <c r="R26" s="264" t="n"/>
      <c r="S26" s="264" t="n"/>
    </row>
    <row r="27" ht="22" customHeight="1">
      <c r="B27" s="491" t="inlineStr">
        <is>
          <t>References</t>
        </is>
      </c>
      <c r="C27" s="490" t="n"/>
      <c r="D27" s="490" t="n"/>
      <c r="E27" s="490" t="n"/>
      <c r="F27" s="490" t="n"/>
      <c r="G27" s="490" t="n"/>
      <c r="H27" s="490" t="n"/>
      <c r="I27" s="258" t="n"/>
      <c r="J27" s="258" t="n"/>
      <c r="K27" s="258" t="n"/>
      <c r="L27" s="258" t="n"/>
      <c r="M27" s="258" t="n"/>
      <c r="N27" s="258" t="n"/>
    </row>
    <row r="28" ht="30" customHeight="1">
      <c r="B28" s="492" t="inlineStr">
        <is>
          <t>1. Chemical Engineering Principles</t>
        </is>
      </c>
      <c r="C28" s="490" t="n"/>
      <c r="D28" s="490" t="n"/>
      <c r="E28" s="490" t="n"/>
      <c r="F28" s="490" t="n"/>
      <c r="G28" s="490" t="n"/>
      <c r="H28" s="490" t="n"/>
    </row>
    <row r="29" ht="30" customHeight="1">
      <c r="B29" s="492" t="inlineStr">
        <is>
          <t>2. Petrochemical Design Handbook, Volume 4: System Design</t>
        </is>
      </c>
      <c r="C29" s="490" t="n"/>
      <c r="D29" s="490" t="n"/>
      <c r="E29" s="490" t="n"/>
      <c r="F29" s="490" t="n"/>
      <c r="G29" s="490" t="n"/>
      <c r="H29" s="490" t="n"/>
    </row>
    <row r="30" ht="30" customHeight="1">
      <c r="B30" s="492" t="inlineStr">
        <is>
          <t>3. Chemical Process Design Handbook (2003)</t>
        </is>
      </c>
      <c r="C30" s="490" t="n"/>
      <c r="D30" s="490" t="n"/>
      <c r="E30" s="490" t="n"/>
      <c r="F30" s="490" t="n"/>
      <c r="G30" s="490" t="n"/>
      <c r="H30" s="490" t="n"/>
    </row>
    <row r="31" ht="30" customHeight="1">
      <c r="B31" s="492" t="inlineStr">
        <is>
          <t>4. Chemical Plant System Design — Cai Erfu</t>
        </is>
      </c>
      <c r="C31" s="490" t="n"/>
      <c r="D31" s="490" t="n"/>
      <c r="E31" s="490" t="n"/>
      <c r="F31" s="490" t="n"/>
      <c r="G31" s="490" t="n"/>
      <c r="H31" s="490" t="n"/>
    </row>
    <row r="32" ht="22" customHeight="1">
      <c r="B32" s="496" t="n"/>
      <c r="C32" s="496" t="n"/>
      <c r="D32" s="496" t="n"/>
      <c r="E32" s="496" t="n"/>
      <c r="F32" s="496" t="n"/>
      <c r="G32" s="496" t="n"/>
      <c r="H32" s="500" t="n"/>
      <c r="I32" s="197" t="n"/>
      <c r="J32" s="197" t="n"/>
      <c r="K32" s="259" t="n"/>
    </row>
    <row r="33" ht="22" customHeight="1">
      <c r="B33" s="501" t="inlineStr">
        <is>
          <t>Feedback: chem_zb@sina.com</t>
        </is>
      </c>
      <c r="C33" s="490" t="n"/>
      <c r="D33" s="490" t="n"/>
      <c r="E33" s="490" t="n"/>
      <c r="F33" s="490" t="n"/>
      <c r="G33" s="490" t="n"/>
      <c r="H33" s="502" t="n"/>
    </row>
    <row r="34" ht="22" customHeight="1"/>
    <row r="35" ht="22" customHeight="1"/>
    <row r="36" ht="22" customHeight="1"/>
    <row r="37" ht="22" customHeight="1"/>
    <row r="38" ht="22" customHeight="1"/>
    <row r="39" ht="22" customHeight="1"/>
    <row r="40" ht="14.15" customHeight="1"/>
    <row r="41" ht="14.15" customHeight="1"/>
    <row r="42" ht="14.15" customHeight="1"/>
    <row r="43" ht="14.15" customHeight="1"/>
    <row r="44" ht="14.15" customHeight="1"/>
    <row r="45" ht="14.15" customHeight="1"/>
    <row r="292">
      <c r="B292" s="198" t="n"/>
      <c r="C292" s="198" t="n"/>
      <c r="D292" s="198" t="n"/>
      <c r="E292" s="198" t="n"/>
      <c r="F292" s="198" t="n"/>
      <c r="G292" s="198" t="n"/>
    </row>
    <row r="293">
      <c r="B293" s="198" t="n"/>
      <c r="C293" s="198" t="n"/>
      <c r="D293" s="198" t="n"/>
      <c r="E293" s="198" t="n"/>
      <c r="F293" s="198" t="n"/>
      <c r="G293" s="198" t="n"/>
    </row>
    <row r="294">
      <c r="B294" s="198" t="n"/>
      <c r="C294" s="198" t="n"/>
      <c r="D294" s="198" t="n"/>
      <c r="E294" s="198" t="n"/>
      <c r="F294" s="198" t="n"/>
      <c r="G294" s="198" t="n"/>
    </row>
    <row r="295">
      <c r="B295" s="198" t="n"/>
      <c r="C295" s="198" t="n"/>
      <c r="D295" s="198" t="n"/>
      <c r="E295" s="198" t="n"/>
      <c r="F295" s="198" t="n"/>
      <c r="G295" s="198" t="n"/>
    </row>
    <row r="296">
      <c r="B296" s="198" t="n"/>
      <c r="C296" s="198" t="n"/>
      <c r="D296" s="198" t="n"/>
      <c r="E296" s="198" t="n"/>
      <c r="F296" s="198" t="n"/>
      <c r="G296" s="198" t="n"/>
    </row>
    <row r="297">
      <c r="B297" s="198" t="n"/>
      <c r="C297" s="198" t="n"/>
      <c r="D297" s="198" t="n"/>
      <c r="E297" s="198" t="n"/>
      <c r="F297" s="198" t="n"/>
      <c r="G297" s="198" t="n"/>
    </row>
    <row r="298">
      <c r="B298" s="198" t="n"/>
      <c r="C298" s="198" t="n"/>
      <c r="D298" s="198" t="n"/>
      <c r="E298" s="198" t="n"/>
      <c r="F298" s="198" t="n"/>
      <c r="G298" s="198" t="n"/>
    </row>
    <row r="299">
      <c r="B299" s="198" t="n"/>
      <c r="C299" s="198" t="n"/>
      <c r="D299" s="198" t="n"/>
      <c r="E299" s="198" t="n"/>
      <c r="F299" s="198" t="n"/>
      <c r="G299" s="198" t="n"/>
    </row>
    <row r="300">
      <c r="B300" s="198" t="n"/>
      <c r="C300" s="198" t="n"/>
      <c r="D300" s="198" t="n"/>
      <c r="E300" s="198" t="n"/>
      <c r="F300" s="198" t="n"/>
      <c r="G300" s="198" t="n"/>
    </row>
    <row r="301">
      <c r="B301" s="198" t="n"/>
      <c r="C301" s="198" t="n"/>
      <c r="D301" s="198" t="n"/>
      <c r="E301" s="198" t="n"/>
      <c r="F301" s="198" t="n"/>
      <c r="G301" s="198" t="n"/>
    </row>
    <row r="302">
      <c r="B302" s="198" t="n"/>
      <c r="C302" s="198" t="n"/>
      <c r="D302" s="198" t="n"/>
      <c r="E302" s="198" t="n"/>
      <c r="F302" s="198" t="n"/>
      <c r="G302" s="198" t="n"/>
    </row>
    <row r="303">
      <c r="B303" s="198" t="n"/>
      <c r="C303" s="198" t="n"/>
      <c r="D303" s="198" t="n"/>
      <c r="E303" s="198" t="n"/>
      <c r="F303" s="198" t="n"/>
      <c r="G303" s="198" t="n"/>
    </row>
    <row r="304">
      <c r="B304" s="198" t="n"/>
      <c r="C304" s="198" t="n"/>
      <c r="D304" s="198" t="n"/>
      <c r="E304" s="198" t="n"/>
      <c r="F304" s="198" t="n"/>
      <c r="G304" s="198" t="n"/>
    </row>
  </sheetData>
  <sheetProtection selectLockedCells="0" selectUnlockedCells="0" sheet="1" objects="1" insertRows="0" insertHyperlinks="1" autoFilter="1" scenarios="1" formatColumns="0" deleteColumns="1" insertColumns="0" pivotTables="1" deleteRows="1" formatCells="0" formatRows="0" sort="1" password="C7EC"/>
  <mergeCells count="23">
    <mergeCell ref="B9:H9"/>
    <mergeCell ref="B6:H6"/>
    <mergeCell ref="B24:H24"/>
    <mergeCell ref="B30:H30"/>
    <mergeCell ref="B15:H15"/>
    <mergeCell ref="B5:H5"/>
    <mergeCell ref="B20:H20"/>
    <mergeCell ref="B4:H4"/>
    <mergeCell ref="B16:H16"/>
    <mergeCell ref="B7:H7"/>
    <mergeCell ref="B25:H25"/>
    <mergeCell ref="B31:H31"/>
    <mergeCell ref="B22:H22"/>
    <mergeCell ref="B18:H18"/>
    <mergeCell ref="B27:H27"/>
    <mergeCell ref="B21:H21"/>
    <mergeCell ref="B2:H2"/>
    <mergeCell ref="B23:H23"/>
    <mergeCell ref="B14:H14"/>
    <mergeCell ref="B28:H28"/>
    <mergeCell ref="B17:H17"/>
    <mergeCell ref="B13:H13"/>
    <mergeCell ref="B29:H29"/>
  </mergeCells>
  <dataValidations count="1">
    <dataValidation sqref="J25" showDropDown="0" showInputMessage="0" showErrorMessage="1" allowBlank="1"/>
  </dataValidations>
  <pageMargins left="0.75" right="0.75" top="1" bottom="1" header="0.5" footer="0.5"/>
  <pageSetup orientation="portrait" paperSize="9" horizontalDpi="1200" verticalDpi="1200"/>
</worksheet>
</file>

<file path=xl/worksheets/sheet2.xml><?xml version="1.0" encoding="utf-8"?>
<worksheet xmlns="http://schemas.openxmlformats.org/spreadsheetml/2006/main">
  <sheetPr codeName="Sheet2">
    <outlinePr summaryBelow="1" summaryRight="1"/>
    <pageSetUpPr autoPageBreaks="0"/>
  </sheetPr>
  <dimension ref="A1:AA364"/>
  <sheetViews>
    <sheetView showGridLines="0" topLeftCell="A2" zoomScale="103" workbookViewId="0">
      <selection activeCell="A2" sqref="A2"/>
    </sheetView>
  </sheetViews>
  <sheetFormatPr baseColWidth="8" defaultColWidth="9" defaultRowHeight="12.5" zeroHeight="1"/>
  <cols>
    <col width="2.58203125" customWidth="1" style="265" min="1" max="1"/>
    <col width="5.33203125" customWidth="1" style="265" min="2" max="2"/>
    <col width="4.83203125" customWidth="1" style="265" min="3" max="3"/>
    <col width="6.33203125" bestFit="1" customWidth="1" style="265" min="4" max="4"/>
    <col width="9.75" bestFit="1" customWidth="1" style="265" min="5" max="5"/>
    <col width="5.25" customWidth="1" style="265" min="6" max="6"/>
    <col width="10.33203125" bestFit="1" customWidth="1" style="265" min="7" max="7"/>
    <col width="8.58203125" customWidth="1" style="265" min="8" max="8"/>
    <col width="2.58203125" customWidth="1" style="265" min="9" max="10"/>
    <col width="4.5" customWidth="1" style="265" min="11" max="11"/>
    <col width="6.75" customWidth="1" style="265" min="12" max="12"/>
    <col width="14.08203125" customWidth="1" style="265" min="13" max="13"/>
    <col width="5.5" customWidth="1" style="265" min="14" max="14"/>
    <col width="10.25" bestFit="1" customWidth="1" style="265" min="15" max="15"/>
    <col width="9.33203125" customWidth="1" style="265" min="16" max="16"/>
    <col width="2.58203125" customWidth="1" style="265" min="17" max="17"/>
    <col hidden="1" width="2.58203125" customWidth="1" style="265" min="18" max="26"/>
    <col width="2.58203125" customWidth="1" style="148" min="27" max="27"/>
    <col width="9" customWidth="1" style="148" min="28" max="16384"/>
  </cols>
  <sheetData>
    <row r="1" hidden="1" ht="14.15" customHeight="1">
      <c r="A1" s="352" t="n"/>
      <c r="B1" s="352" t="n"/>
      <c r="C1" s="301" t="n"/>
      <c r="D1" s="301" t="n"/>
      <c r="E1" s="301" t="n"/>
      <c r="F1" s="301" t="n"/>
      <c r="G1" s="301" t="n"/>
      <c r="H1" s="124" t="n"/>
      <c r="I1" s="127">
        <f>IF(B298=45,IF(ABS(O32*O27)&gt;0,IF(AND(P40-O40&lt;=0.0001,P41-O41&lt;=0.0001,P42-O42&lt;=0.0001,P43-O43&lt;=0.0001,P44-O44&lt;=0.0001),2,1),0),0)</f>
        <v/>
      </c>
      <c r="J1" s="127">
        <f>IF(B298=54,IF(F298=1,IF(ABS(O27*P52*P54)&gt;0,IF(AND(ABS(P52-O52)&lt;=0.0001,ABS(P53-O53)&lt;=0.0001,ABS(P54-O54)&lt;=0.0001,ABS(P55-O55)&lt;=0.0001,ABS(P59-O59)&lt;=0.0001),2,1),0),IF(F298=2,IF(ABS(O27*P52*P54*P56*P57)&gt;0,IF(P56*P57&gt;0,IF(AND(ABS(P52-O52)&lt;=0.0001,ABS(P53-O53)&lt;=0.0001,ABS(P54-O54)&lt;=0.0001,ABS(P55-O55)&lt;=0.0001,ABS(P59-O59)&lt;=0.0001),2,1),0),0),IF(F298=3,IF(ABS(O27*P52*P54*P56*P57*P58)&gt;0,IF(AND(ABS(P52-O52)&lt;=0.0001,ABS(P53-O53)&lt;=0.0001,ABS(P54-O54)&lt;=0.0001,ABS(P55-O55)&lt;=0.0001,ABS(P59-O59)&lt;=0.0001),2,1),0),0))),0)</f>
        <v/>
      </c>
      <c r="K1" s="124" t="n"/>
      <c r="L1" s="124" t="n"/>
      <c r="M1" s="124" t="n"/>
      <c r="N1" s="124">
        <f>A307</f>
        <v/>
      </c>
      <c r="O1" s="301" t="n"/>
      <c r="P1" s="124">
        <f>A297</f>
        <v/>
      </c>
      <c r="Q1" s="124">
        <f>A299</f>
        <v/>
      </c>
      <c r="R1" s="352" t="n"/>
    </row>
    <row r="2" ht="14.15" customHeight="1">
      <c r="A2" s="301" t="n"/>
      <c r="B2" s="352" t="n"/>
      <c r="C2" s="352" t="n"/>
      <c r="D2" s="352" t="n"/>
      <c r="E2" s="352" t="n"/>
      <c r="F2" s="352" t="n"/>
      <c r="G2" s="352" t="n"/>
      <c r="H2" s="124" t="n"/>
      <c r="I2" s="352" t="n"/>
      <c r="J2" s="125" t="n"/>
      <c r="K2" s="124" t="n"/>
      <c r="L2" s="352" t="n"/>
      <c r="M2" s="352" t="n"/>
      <c r="N2" s="352" t="n"/>
      <c r="O2" s="301" t="n"/>
      <c r="P2" s="352" t="n"/>
      <c r="Q2" s="301" t="n"/>
      <c r="R2" s="352" t="n"/>
      <c r="AA2" s="174" t="n"/>
    </row>
    <row r="3" ht="13" customHeight="1">
      <c r="A3" s="295" t="n"/>
      <c r="B3" s="297" t="inlineStr">
        <is>
          <t>Pipe Pressure Drop (Incompressible Fluid) + Centrifugal Pump Sizing</t>
        </is>
      </c>
      <c r="C3" s="364" t="n"/>
      <c r="D3" s="364" t="n"/>
      <c r="E3" s="364" t="n"/>
      <c r="F3" s="364" t="n"/>
      <c r="G3" s="364" t="n"/>
      <c r="H3" s="139" t="n"/>
      <c r="K3" s="139" t="n"/>
      <c r="L3" s="268">
        <f>P1</f>
        <v/>
      </c>
      <c r="M3" s="366" t="n"/>
      <c r="N3" s="255">
        <f>IF(B298=45,IF(I1=1,"New",""),IF(B298=54,IF(J1=1,"New",""),""))</f>
        <v/>
      </c>
      <c r="Q3" s="295" t="n"/>
      <c r="AA3" s="174" t="n"/>
    </row>
    <row r="4" ht="29.25" customHeight="1" thickBot="1">
      <c r="A4" s="295" t="n"/>
      <c r="B4" s="295" t="n"/>
      <c r="C4" s="295" t="n"/>
      <c r="D4" s="295" t="n"/>
      <c r="E4" s="295" t="n"/>
      <c r="F4" s="295" t="n"/>
      <c r="G4" s="307" t="n"/>
      <c r="H4" s="55" t="n"/>
      <c r="I4" s="55" t="n"/>
      <c r="J4" s="55" t="n"/>
      <c r="K4" s="139" t="n"/>
      <c r="L4" s="283">
        <f>Q1</f>
        <v/>
      </c>
      <c r="M4" s="367" t="n"/>
      <c r="N4" s="367" t="n"/>
      <c r="O4" s="367" t="n"/>
      <c r="P4" s="295" t="n"/>
      <c r="Q4" s="295" t="n"/>
      <c r="AA4" s="174" t="n"/>
    </row>
    <row r="5" ht="14.15" customHeight="1" thickTop="1">
      <c r="A5" s="295" t="n"/>
      <c r="B5" s="368" t="inlineStr">
        <is>
          <t>1. Static Pressure Drop</t>
        </is>
      </c>
      <c r="C5" s="369" t="n"/>
      <c r="D5" s="369" t="n"/>
      <c r="E5" s="369" t="n"/>
      <c r="F5" s="369" t="n"/>
      <c r="G5" s="369" t="n"/>
      <c r="H5" s="369" t="n"/>
      <c r="I5" s="370" t="n"/>
      <c r="J5" s="299" t="n"/>
      <c r="K5" s="277" t="inlineStr">
        <is>
          <t>Pressure Drop Calculation Results Summary</t>
        </is>
      </c>
      <c r="L5" s="371" t="n"/>
      <c r="M5" s="371" t="n"/>
      <c r="N5" s="68" t="n"/>
      <c r="O5" s="68" t="n"/>
      <c r="P5" s="100" t="n"/>
      <c r="Q5" s="101" t="n"/>
      <c r="AA5" s="174" t="n"/>
    </row>
    <row r="6" ht="14.15" customHeight="1">
      <c r="A6" s="295" t="n"/>
      <c r="B6" s="17" t="n"/>
      <c r="C6" s="295" t="n"/>
      <c r="D6" s="295" t="n"/>
      <c r="E6" s="295" t="n"/>
      <c r="F6" s="295" t="n"/>
      <c r="G6" s="295" t="n"/>
      <c r="H6" s="295" t="n"/>
      <c r="I6" s="302" t="n"/>
      <c r="J6" s="307" t="n"/>
      <c r="K6" s="282" t="n"/>
      <c r="L6" s="295" t="n"/>
      <c r="M6" s="295" t="n"/>
      <c r="N6" s="295" t="n"/>
      <c r="O6" s="295" t="n"/>
      <c r="P6" s="295" t="n"/>
      <c r="Q6" s="9" t="n"/>
      <c r="AA6" s="174" t="n"/>
    </row>
    <row r="7" ht="14.15" customHeight="1">
      <c r="A7" s="295" t="n"/>
      <c r="B7" s="10" t="n"/>
      <c r="C7" s="291" t="inlineStr">
        <is>
          <t>△PZZ 2 Z 1ρg /1000</t>
        </is>
      </c>
      <c r="H7" s="295" t="n"/>
      <c r="I7" s="296" t="n"/>
      <c r="J7" s="295" t="n"/>
      <c r="K7" s="282" t="n"/>
      <c r="L7" s="291" t="inlineStr">
        <is>
          <t>Tag No.</t>
        </is>
      </c>
      <c r="M7" s="372" t="n"/>
      <c r="N7" s="361" t="inlineStr">
        <is>
          <t>Material</t>
        </is>
      </c>
      <c r="O7" s="372" t="n"/>
      <c r="P7" s="295" t="n"/>
      <c r="Q7" s="9" t="n"/>
      <c r="AA7" s="174" t="n"/>
    </row>
    <row r="8" ht="14.15" customHeight="1">
      <c r="A8" s="295" t="n"/>
      <c r="B8" s="10" t="inlineStr">
        <is>
          <t>Input</t>
        </is>
      </c>
      <c r="C8" s="295" t="inlineStr">
        <is>
          <t>Z 1</t>
        </is>
      </c>
      <c r="D8" s="301">
        <f>IF(B298=45,"Suction Equipment Elevation",IF(B298=54,"Pump Discharge Elevation","Height "))</f>
        <v/>
      </c>
      <c r="E8" s="366" t="n"/>
      <c r="F8" s="295" t="inlineStr">
        <is>
          <t>m</t>
        </is>
      </c>
      <c r="G8" s="373" t="n">
        <v>0.5</v>
      </c>
      <c r="H8" s="374" t="n"/>
      <c r="I8" s="296" t="n"/>
      <c r="J8" s="295" t="n"/>
      <c r="K8" s="282" t="n"/>
      <c r="L8" s="295" t="inlineStr">
        <is>
          <t>ρ</t>
        </is>
      </c>
      <c r="M8" s="291" t="inlineStr">
        <is>
          <t>Density</t>
        </is>
      </c>
      <c r="N8" s="295" t="inlineStr">
        <is>
          <t>kg/m³</t>
        </is>
      </c>
      <c r="O8" s="375">
        <f>G10</f>
        <v/>
      </c>
      <c r="P8" s="376" t="n"/>
      <c r="Q8" s="9" t="n"/>
      <c r="AA8" s="174" t="n"/>
    </row>
    <row r="9" ht="14.15" customHeight="1">
      <c r="A9" s="295" t="n"/>
      <c r="B9" s="17" t="n"/>
      <c r="C9" s="295" t="inlineStr">
        <is>
          <t>Z 2</t>
        </is>
      </c>
      <c r="D9" s="301">
        <f>IF(B298=45,"PumpInletHeight ",IF(B298=54,"MaximumLiftHeight","Height "))</f>
        <v/>
      </c>
      <c r="E9" s="366" t="n"/>
      <c r="F9" s="295" t="inlineStr">
        <is>
          <t>m</t>
        </is>
      </c>
      <c r="G9" s="373" t="n">
        <v>6</v>
      </c>
      <c r="I9" s="296" t="n"/>
      <c r="J9" s="295" t="n"/>
      <c r="K9" s="282" t="n"/>
      <c r="L9" s="295" t="inlineStr">
        <is>
          <t>μ</t>
        </is>
      </c>
      <c r="M9" s="291" t="inlineStr">
        <is>
          <t>Viscosity</t>
        </is>
      </c>
      <c r="N9" s="295" t="inlineStr">
        <is>
          <t>m Pa·s</t>
        </is>
      </c>
      <c r="O9" s="377">
        <f>G30</f>
        <v/>
      </c>
      <c r="P9" s="376" t="n"/>
      <c r="Q9" s="9" t="n"/>
      <c r="AA9" s="174" t="n"/>
    </row>
    <row r="10" ht="14.15" customHeight="1">
      <c r="A10" s="295" t="n"/>
      <c r="B10" s="17" t="n"/>
      <c r="C10" s="295" t="inlineStr">
        <is>
          <t>ρ</t>
        </is>
      </c>
      <c r="D10" s="291" t="inlineStr">
        <is>
          <t>Density</t>
        </is>
      </c>
      <c r="F10" s="295" t="inlineStr">
        <is>
          <t>kg/m³</t>
        </is>
      </c>
      <c r="G10" s="373" t="n">
        <v>1000</v>
      </c>
      <c r="H10" s="376" t="n"/>
      <c r="I10" s="296" t="n"/>
      <c r="J10" s="307" t="n"/>
      <c r="K10" s="282" t="n"/>
      <c r="L10" s="295" t="inlineStr">
        <is>
          <t>QV</t>
        </is>
      </c>
      <c r="M10" s="291" t="inlineStr">
        <is>
          <t>Vol. Flow Rate</t>
        </is>
      </c>
      <c r="N10" s="295" t="inlineStr">
        <is>
          <t>m³/h</t>
        </is>
      </c>
      <c r="O10" s="377">
        <f>G17</f>
        <v/>
      </c>
      <c r="P10" s="376" t="n"/>
      <c r="Q10" s="9" t="n"/>
      <c r="AA10" s="174" t="n"/>
    </row>
    <row r="11" ht="14.15" customHeight="1">
      <c r="A11" s="295" t="n"/>
      <c r="B11" s="17" t="n"/>
      <c r="C11" s="295" t="n"/>
      <c r="D11" s="295" t="n"/>
      <c r="E11" s="295" t="n"/>
      <c r="F11" s="295" t="n"/>
      <c r="G11" s="376" t="n"/>
      <c r="H11" s="378" t="n"/>
      <c r="I11" s="296" t="n"/>
      <c r="J11" s="295" t="n"/>
      <c r="K11" s="282" t="n"/>
      <c r="L11" s="295" t="inlineStr">
        <is>
          <t>u</t>
        </is>
      </c>
      <c r="M11" s="291" t="inlineStr">
        <is>
          <t>Actual Velocity</t>
        </is>
      </c>
      <c r="N11" s="295" t="inlineStr">
        <is>
          <t>m/s</t>
        </is>
      </c>
      <c r="O11" s="379">
        <f>G28</f>
        <v/>
      </c>
      <c r="P11" s="376" t="n"/>
      <c r="Q11" s="9" t="n"/>
      <c r="AA11" s="174" t="n"/>
    </row>
    <row r="12" ht="14.15" customHeight="1">
      <c r="A12" s="295" t="n"/>
      <c r="B12" s="10" t="inlineStr">
        <is>
          <t>Output</t>
        </is>
      </c>
      <c r="C12" s="291" t="inlineStr">
        <is>
          <t>△PZ</t>
        </is>
      </c>
      <c r="D12" s="291" t="inlineStr">
        <is>
          <t>Static Pressure Drop</t>
        </is>
      </c>
      <c r="F12" s="295" t="inlineStr">
        <is>
          <t>k Pa</t>
        </is>
      </c>
      <c r="G12" s="377">
        <f>(G9-G8)*G10*9.81/1000</f>
        <v/>
      </c>
      <c r="H12" s="378" t="n"/>
      <c r="I12" s="296" t="n"/>
      <c r="J12" s="295" t="n"/>
      <c r="K12" s="282" t="n"/>
      <c r="L12" s="295" t="inlineStr">
        <is>
          <t>d</t>
        </is>
      </c>
      <c r="M12" s="291" t="inlineStr">
        <is>
          <t>Pipe Inner Diameter</t>
        </is>
      </c>
      <c r="N12" s="295" t="inlineStr">
        <is>
          <t>mm</t>
        </is>
      </c>
      <c r="O12" s="377">
        <f>G27</f>
        <v/>
      </c>
      <c r="P12" s="376" t="n"/>
      <c r="Q12" s="9" t="n"/>
      <c r="AA12" s="174" t="n"/>
    </row>
    <row r="13" ht="14.15" customHeight="1">
      <c r="A13" s="295" t="n"/>
      <c r="B13" s="315" t="n"/>
      <c r="C13" s="316" t="n"/>
      <c r="D13" s="316" t="n"/>
      <c r="E13" s="316" t="n"/>
      <c r="F13" s="316" t="n"/>
      <c r="G13" s="316" t="n"/>
      <c r="H13" s="316" t="n"/>
      <c r="I13" s="317" t="n"/>
      <c r="J13" s="295" t="n"/>
      <c r="K13" s="282" t="n"/>
      <c r="L13" s="295" t="inlineStr">
        <is>
          <t>L</t>
        </is>
      </c>
      <c r="M13" s="291" t="inlineStr">
        <is>
          <t>Straight Pipe Length</t>
        </is>
      </c>
      <c r="N13" s="295" t="inlineStr">
        <is>
          <t>m</t>
        </is>
      </c>
      <c r="O13" s="377">
        <f>G39</f>
        <v/>
      </c>
      <c r="P13" s="376" t="n"/>
      <c r="Q13" s="9" t="n"/>
      <c r="AA13" s="174" t="n"/>
    </row>
    <row r="14" ht="14.15" customHeight="1">
      <c r="A14" s="295" t="n"/>
      <c r="B14" s="380" t="inlineStr">
        <is>
          <t>2.Velocity Head</t>
        </is>
      </c>
      <c r="I14" s="381" t="n"/>
      <c r="J14" s="295" t="n"/>
      <c r="K14" s="282" t="n"/>
      <c r="L14" s="295" t="inlineStr">
        <is>
          <t>L'</t>
        </is>
      </c>
      <c r="M14" s="291" t="inlineStr">
        <is>
          <t>Equiv.Length</t>
        </is>
      </c>
      <c r="N14" s="295" t="inlineStr">
        <is>
          <t>m</t>
        </is>
      </c>
      <c r="O14" s="377">
        <f>G53</f>
        <v/>
      </c>
      <c r="P14" s="376" t="n"/>
      <c r="Q14" s="9" t="n"/>
      <c r="AA14" s="174" t="n"/>
    </row>
    <row r="15" ht="14.15" customHeight="1">
      <c r="A15" s="295" t="n"/>
      <c r="B15" s="17" t="n"/>
      <c r="C15" s="295" t="n"/>
      <c r="D15" s="295" t="n"/>
      <c r="E15" s="295" t="n"/>
      <c r="F15" s="295" t="n"/>
      <c r="G15" s="295" t="n"/>
      <c r="H15" s="295" t="n"/>
      <c r="I15" s="302" t="n"/>
      <c r="J15" s="295" t="n"/>
      <c r="K15" s="282" t="n"/>
      <c r="L15" s="291" t="inlineStr">
        <is>
          <t>△Z</t>
        </is>
      </c>
      <c r="M15" s="291">
        <f>IF(B298=45,"SuctionHeight",IF(B298=54,"LiftHeight",""))</f>
        <v/>
      </c>
      <c r="N15" s="295" t="inlineStr">
        <is>
          <t>m</t>
        </is>
      </c>
      <c r="O15" s="377">
        <f>IF(B298=45,-(G9-G8),IF(B298=54,(G9-G8),G8-G9))</f>
        <v/>
      </c>
      <c r="P15" s="376" t="n"/>
      <c r="Q15" s="9" t="n"/>
      <c r="AA15" s="174" t="n"/>
    </row>
    <row r="16" ht="14.15" customHeight="1">
      <c r="A16" s="295" t="n"/>
      <c r="B16" s="10" t="n"/>
      <c r="C16" s="295" t="inlineStr">
        <is>
          <t>PUu 2×ρ/2000</t>
        </is>
      </c>
      <c r="H16" s="295" t="n"/>
      <c r="I16" s="296" t="n"/>
      <c r="J16" s="299" t="n"/>
      <c r="K16" s="282" t="n"/>
      <c r="L16" s="295" t="inlineStr">
        <is>
          <t>ε</t>
        </is>
      </c>
      <c r="M16" s="291" t="inlineStr">
        <is>
          <t>Pipe Wall Absolute Roughness</t>
        </is>
      </c>
      <c r="N16" s="295" t="inlineStr">
        <is>
          <t>mm</t>
        </is>
      </c>
      <c r="O16" s="377">
        <f>G31</f>
        <v/>
      </c>
      <c r="P16" s="376" t="n"/>
      <c r="Q16" s="9" t="n"/>
      <c r="AA16" s="174" t="n"/>
    </row>
    <row r="17" ht="14.15" customHeight="1">
      <c r="A17" s="295" t="n"/>
      <c r="B17" s="10" t="inlineStr">
        <is>
          <t>Input</t>
        </is>
      </c>
      <c r="C17" s="295" t="inlineStr">
        <is>
          <t>QV</t>
        </is>
      </c>
      <c r="D17" s="291" t="inlineStr">
        <is>
          <t>Vol. Flow Rate</t>
        </is>
      </c>
      <c r="F17" s="63" t="inlineStr">
        <is>
          <t>m³/h</t>
        </is>
      </c>
      <c r="G17" s="382" t="n">
        <v>200</v>
      </c>
      <c r="H17" s="383">
        <f>N1</f>
        <v/>
      </c>
      <c r="I17" s="302" t="n"/>
      <c r="J17" s="307" t="n"/>
      <c r="K17" s="282" t="n"/>
      <c r="L17" s="295" t="inlineStr">
        <is>
          <t>Re</t>
        </is>
      </c>
      <c r="M17" s="291" t="inlineStr">
        <is>
          <t>Reynolds Number</t>
        </is>
      </c>
      <c r="N17" s="291" t="inlineStr">
        <is>
          <t>──</t>
        </is>
      </c>
      <c r="O17" s="377">
        <f>G33</f>
        <v/>
      </c>
      <c r="P17" s="119">
        <f>IF(O17&lt;=0,"",IF(G33&lt;2000,"",IF(G33&lt;=4000,"",IF(G33-G352&lt;=0,"",IF(G33&gt;G352,"")))))</f>
        <v/>
      </c>
      <c r="Q17" s="9" t="n"/>
      <c r="AA17" s="174" t="n"/>
    </row>
    <row r="18" ht="14.15" customHeight="1">
      <c r="A18" s="295" t="n"/>
      <c r="B18" s="17" t="n"/>
      <c r="C18" s="295" t="inlineStr">
        <is>
          <t>QM</t>
        </is>
      </c>
      <c r="D18" s="291" t="inlineStr">
        <is>
          <t>Mass Flow Rate</t>
        </is>
      </c>
      <c r="F18" s="295" t="inlineStr">
        <is>
          <t>kg/h</t>
        </is>
      </c>
      <c r="G18" s="384">
        <f>IF(G17*G10&gt;0,G17*G10,0)</f>
        <v/>
      </c>
      <c r="H18" s="385" t="n"/>
      <c r="I18" s="381" t="n"/>
      <c r="J18" s="295" t="n"/>
      <c r="K18" s="282" t="n"/>
      <c r="L18" s="295" t="inlineStr">
        <is>
          <t>λ</t>
        </is>
      </c>
      <c r="M18" s="291" t="inlineStr">
        <is>
          <t>Friction Coefficient</t>
        </is>
      </c>
      <c r="N18" s="291" t="inlineStr">
        <is>
          <t>──</t>
        </is>
      </c>
      <c r="O18" s="386">
        <f>G43</f>
        <v/>
      </c>
      <c r="P18" s="376" t="n"/>
      <c r="Q18" s="9" t="n"/>
      <c r="AA18" s="174" t="n"/>
    </row>
    <row r="19" ht="14.15" customHeight="1">
      <c r="A19" s="295" t="n"/>
      <c r="B19" s="17" t="n"/>
      <c r="C19" s="295" t="inlineStr">
        <is>
          <t>u'</t>
        </is>
      </c>
      <c r="D19" s="291" t="inlineStr">
        <is>
          <t>Design Velocity</t>
        </is>
      </c>
      <c r="F19" s="295" t="inlineStr">
        <is>
          <t>m/s</t>
        </is>
      </c>
      <c r="G19" s="373" t="n"/>
      <c r="H19" s="387" t="n"/>
      <c r="I19" s="296" t="n"/>
      <c r="J19" s="295" t="n"/>
      <c r="K19" s="388" t="n"/>
      <c r="L19" s="389" t="n"/>
      <c r="M19" s="389" t="n"/>
      <c r="N19" s="389" t="n"/>
      <c r="O19" s="389" t="n"/>
      <c r="P19" s="389" t="n"/>
      <c r="Q19" s="390" t="n"/>
      <c r="AA19" s="174" t="n"/>
    </row>
    <row r="20" ht="14.15" customHeight="1">
      <c r="A20" s="295" t="n"/>
      <c r="B20" s="17" t="n"/>
      <c r="C20" s="295" t="inlineStr">
        <is>
          <t>u</t>
        </is>
      </c>
      <c r="D20" s="291" t="inlineStr">
        <is>
          <t>Actual Velocity</t>
        </is>
      </c>
      <c r="E20" s="295" t="n"/>
      <c r="F20" s="295" t="inlineStr">
        <is>
          <t>m/s</t>
        </is>
      </c>
      <c r="G20" s="375">
        <f>G28</f>
        <v/>
      </c>
      <c r="H20" s="387" t="n"/>
      <c r="I20" s="296" t="n"/>
      <c r="J20" s="295" t="n"/>
      <c r="K20" s="391" t="n"/>
      <c r="L20" s="392" t="n"/>
      <c r="M20" s="392" t="n"/>
      <c r="N20" s="392" t="n"/>
      <c r="O20" s="392" t="n"/>
      <c r="P20" s="392" t="n"/>
      <c r="Q20" s="393" t="n"/>
      <c r="AA20" s="174" t="n"/>
    </row>
    <row r="21" ht="14.15" customHeight="1">
      <c r="A21" s="295" t="n"/>
      <c r="B21" s="17" t="n"/>
      <c r="C21" s="295" t="inlineStr">
        <is>
          <t>ρ</t>
        </is>
      </c>
      <c r="D21" s="291" t="inlineStr">
        <is>
          <t>Density</t>
        </is>
      </c>
      <c r="F21" s="295" t="inlineStr">
        <is>
          <t>kg/m³</t>
        </is>
      </c>
      <c r="G21" s="377">
        <f>G10</f>
        <v/>
      </c>
      <c r="H21" s="376" t="n"/>
      <c r="I21" s="296" t="n"/>
      <c r="J21" s="295" t="n"/>
      <c r="K21" s="282" t="n"/>
      <c r="L21" s="291" t="inlineStr">
        <is>
          <t>△PZ</t>
        </is>
      </c>
      <c r="M21" s="291" t="inlineStr">
        <is>
          <t>Static Pressure Drop</t>
        </is>
      </c>
      <c r="N21" s="295" t="inlineStr">
        <is>
          <t>k Pa</t>
        </is>
      </c>
      <c r="O21" s="377">
        <f>IF(ABS(H12)&gt;0,H12,G12)</f>
        <v/>
      </c>
      <c r="P21" s="77" t="n"/>
      <c r="Q21" s="9" t="n"/>
      <c r="AA21" s="174" t="n"/>
    </row>
    <row r="22" ht="14.15" customHeight="1">
      <c r="A22" s="295" t="n"/>
      <c r="B22" s="17" t="n"/>
      <c r="C22" s="295" t="n"/>
      <c r="D22" s="295" t="n"/>
      <c r="E22" s="295" t="n"/>
      <c r="F22" s="295" t="n"/>
      <c r="G22" s="376" t="n"/>
      <c r="H22" s="376" t="n"/>
      <c r="I22" s="296" t="n"/>
      <c r="J22" s="295" t="n"/>
      <c r="K22" s="394" t="n"/>
      <c r="L22" s="291" t="inlineStr">
        <is>
          <t>△PF</t>
        </is>
      </c>
      <c r="M22" s="291" t="inlineStr">
        <is>
          <t>Total Friction Pressure Drop</t>
        </is>
      </c>
      <c r="N22" s="295" t="inlineStr">
        <is>
          <t>k Pa</t>
        </is>
      </c>
      <c r="O22" s="377">
        <f>IF(H91&gt;0,H91,G91)</f>
        <v/>
      </c>
      <c r="P22" s="77" t="n"/>
      <c r="Q22" s="9" t="n"/>
      <c r="AA22" s="174" t="n"/>
    </row>
    <row r="23" ht="14.15" customHeight="1">
      <c r="A23" s="295" t="n"/>
      <c r="B23" s="10" t="inlineStr">
        <is>
          <t>Output</t>
        </is>
      </c>
      <c r="C23" s="295" t="inlineStr">
        <is>
          <t>PU</t>
        </is>
      </c>
      <c r="D23" s="291" t="inlineStr">
        <is>
          <t>Velocity Head</t>
        </is>
      </c>
      <c r="F23" s="295" t="inlineStr">
        <is>
          <t>k Pa</t>
        </is>
      </c>
      <c r="G23" s="377">
        <f>POWER(IF(G28&gt;0,G28,G19),2)*G10/2000</f>
        <v/>
      </c>
      <c r="H23" s="376" t="n"/>
      <c r="I23" s="296" t="n"/>
      <c r="J23" s="295" t="n"/>
      <c r="K23" s="394" t="n"/>
      <c r="L23" s="74" t="inlineStr">
        <is>
          <t>┏△PF''</t>
        </is>
      </c>
      <c r="M23" s="75" t="inlineStr">
        <is>
          <t>Straight Pipe Section Pressure Drop</t>
        </is>
      </c>
      <c r="N23" s="74" t="inlineStr">
        <is>
          <t>k Pa</t>
        </is>
      </c>
      <c r="O23" s="395">
        <f>IF(H45&gt;0,H45,G45)</f>
        <v/>
      </c>
      <c r="P23" s="78" t="n"/>
      <c r="Q23" s="9" t="n"/>
      <c r="AA23" s="174" t="n"/>
    </row>
    <row r="24" ht="14.15" customHeight="1">
      <c r="A24" s="295" t="n"/>
      <c r="B24" s="315" t="n"/>
      <c r="C24" s="316" t="n"/>
      <c r="D24" s="316" t="n"/>
      <c r="E24" s="316" t="n"/>
      <c r="F24" s="316" t="n"/>
      <c r="G24" s="316" t="n"/>
      <c r="H24" s="316" t="n"/>
      <c r="I24" s="317" t="n"/>
      <c r="J24" s="295" t="n"/>
      <c r="K24" s="394" t="n"/>
      <c r="L24" s="74" t="inlineStr">
        <is>
          <t>┣△Pi A</t>
        </is>
      </c>
      <c r="M24" s="75" t="inlineStr">
        <is>
          <t>Local (Fitting) Pressure Drop</t>
        </is>
      </c>
      <c r="N24" s="74" t="inlineStr">
        <is>
          <t>k Pa</t>
        </is>
      </c>
      <c r="O24" s="395">
        <f>IF(H73&gt;0,H73,G73)</f>
        <v/>
      </c>
      <c r="P24" s="78" t="n"/>
      <c r="Q24" s="9" t="n"/>
      <c r="AA24" s="174" t="n"/>
    </row>
    <row r="25" ht="14.15" customHeight="1">
      <c r="A25" s="295" t="n"/>
      <c r="B25" s="79" t="n"/>
      <c r="C25" s="299" t="n"/>
      <c r="D25" s="299" t="n"/>
      <c r="E25" s="299" t="n"/>
      <c r="F25" s="299" t="n"/>
      <c r="G25" s="299" t="n"/>
      <c r="H25" s="299" t="n"/>
      <c r="I25" s="300" t="n"/>
      <c r="J25" s="295" t="n"/>
      <c r="K25" s="394" t="n"/>
      <c r="L25" s="74" t="inlineStr">
        <is>
          <t>┗△Pi B</t>
        </is>
      </c>
      <c r="M25" s="75" t="inlineStr">
        <is>
          <t>Equipment Entry/Exit ΔP</t>
        </is>
      </c>
      <c r="N25" s="74" t="inlineStr">
        <is>
          <t>k Pa</t>
        </is>
      </c>
      <c r="O25" s="395">
        <f>IF(H83&gt;0,H83,G83)</f>
        <v/>
      </c>
      <c r="P25" s="78" t="n"/>
      <c r="Q25" s="9" t="n"/>
      <c r="AA25" s="174" t="n"/>
    </row>
    <row r="26" ht="14.15" customHeight="1">
      <c r="A26" s="295" t="n"/>
      <c r="B26" s="10" t="n"/>
      <c r="C26" s="295" t="inlineStr">
        <is>
          <t>Red×u×ρ/μ</t>
        </is>
      </c>
      <c r="G26" s="295" t="n"/>
      <c r="I26" s="300" t="n"/>
      <c r="J26" s="295" t="n"/>
      <c r="K26" s="282" t="n"/>
      <c r="L26" s="295" t="n"/>
      <c r="M26" s="295" t="n"/>
      <c r="N26" s="295" t="n"/>
      <c r="O26" s="295" t="n"/>
      <c r="P26" s="295" t="n"/>
      <c r="Q26" s="9" t="n"/>
      <c r="AA26" s="174" t="n"/>
    </row>
    <row r="27" ht="14.15" customHeight="1">
      <c r="A27" s="295" t="n"/>
      <c r="B27" s="10" t="inlineStr">
        <is>
          <t>Input</t>
        </is>
      </c>
      <c r="C27" s="29" t="inlineStr">
        <is>
          <t>d</t>
        </is>
      </c>
      <c r="D27" s="291" t="inlineStr">
        <is>
          <t>Pipe Inner Diameter</t>
        </is>
      </c>
      <c r="F27" s="295" t="inlineStr">
        <is>
          <t>mm</t>
        </is>
      </c>
      <c r="G27" s="396" t="n">
        <v>200</v>
      </c>
      <c r="H27" s="397">
        <f>IF(G17*G19&gt;0,POWER((4*G17/(PI()*G19*3600)),0.5)*1000,IF(G18*G10*G19&gt;0,POWER(4*G18/(G10*PI()*G19*3600),0.5)*1000,0))</f>
        <v/>
      </c>
      <c r="I27" s="296" t="n"/>
      <c r="J27" s="299" t="n"/>
      <c r="K27" s="282" t="n"/>
      <c r="L27" s="291" t="inlineStr">
        <is>
          <t>△PTOTAL</t>
        </is>
      </c>
      <c r="M27" s="291" t="inlineStr">
        <is>
          <t>Total Pressure Drop</t>
        </is>
      </c>
      <c r="N27" s="295" t="inlineStr">
        <is>
          <t>k Pa</t>
        </is>
      </c>
      <c r="O27" s="377">
        <f>IF(G23*G91&gt;0,G12+G91,0)</f>
        <v/>
      </c>
      <c r="P27" s="295" t="n"/>
      <c r="Q27" s="9" t="n"/>
      <c r="AA27" s="174" t="n"/>
    </row>
    <row r="28" ht="14.15" customHeight="1" thickBot="1">
      <c r="A28" s="295" t="n"/>
      <c r="B28" s="10" t="n"/>
      <c r="C28" s="295" t="inlineStr">
        <is>
          <t>u</t>
        </is>
      </c>
      <c r="D28" s="291" t="inlineStr">
        <is>
          <t>Actual Velocity</t>
        </is>
      </c>
      <c r="F28" s="295" t="inlineStr">
        <is>
          <t>m/s</t>
        </is>
      </c>
      <c r="G28" s="398">
        <f>IF(G27*G17&gt;0,4*G17*1000*1000/(PI()*G27*G27*3600),IF(G27*G18*G10&gt;0,4*G18*1000*1000/(PI()*G10*G27*G27*3600),0))</f>
        <v/>
      </c>
      <c r="H28" s="399" t="n"/>
      <c r="I28" s="296" t="n"/>
      <c r="J28" s="299" t="n"/>
      <c r="K28" s="388" t="n"/>
      <c r="L28" s="389" t="n"/>
      <c r="M28" s="389" t="n"/>
      <c r="N28" s="389" t="n"/>
      <c r="O28" s="389" t="n"/>
      <c r="P28" s="389" t="n"/>
      <c r="Q28" s="390" t="n"/>
      <c r="AA28" s="174" t="n"/>
    </row>
    <row r="29" ht="14.15" customHeight="1" thickBot="1" thickTop="1">
      <c r="A29" s="295" t="n"/>
      <c r="B29" s="17" t="n"/>
      <c r="C29" s="295" t="inlineStr">
        <is>
          <t>ρ</t>
        </is>
      </c>
      <c r="D29" s="291" t="inlineStr">
        <is>
          <t>Density</t>
        </is>
      </c>
      <c r="F29" s="295" t="inlineStr">
        <is>
          <t>kg/m³</t>
        </is>
      </c>
      <c r="G29" s="400">
        <f>G21</f>
        <v/>
      </c>
      <c r="H29" s="401" t="n"/>
      <c r="I29" s="296" t="n"/>
      <c r="J29" s="79" t="n"/>
      <c r="K29" s="81" t="n"/>
      <c r="L29" s="81" t="n"/>
      <c r="M29" s="81" t="n"/>
      <c r="N29" s="81" t="n"/>
      <c r="O29" s="81" t="n"/>
      <c r="P29" s="81" t="n"/>
      <c r="Q29" s="81" t="n"/>
      <c r="AA29" s="174" t="n"/>
    </row>
    <row r="30" ht="14.15" customHeight="1" thickTop="1">
      <c r="A30" s="295" t="n"/>
      <c r="B30" s="17" t="n"/>
      <c r="C30" s="295" t="inlineStr">
        <is>
          <t>μ</t>
        </is>
      </c>
      <c r="D30" s="291" t="inlineStr">
        <is>
          <t>Viscosity</t>
        </is>
      </c>
      <c r="F30" s="295" t="inlineStr">
        <is>
          <t>m Pa·s</t>
        </is>
      </c>
      <c r="G30" s="402" t="n">
        <v>1</v>
      </c>
      <c r="H30" s="376" t="n"/>
      <c r="I30" s="296" t="n"/>
      <c r="J30" s="79" t="n"/>
      <c r="K30" s="272" t="inlineStr">
        <is>
          <t>Pump Calculation</t>
        </is>
      </c>
      <c r="P30" s="32" t="n"/>
      <c r="Q30" s="33" t="n"/>
      <c r="AA30" s="174" t="n"/>
    </row>
    <row r="31" ht="14.15" customHeight="1">
      <c r="A31" s="295" t="n"/>
      <c r="B31" s="17" t="n"/>
      <c r="C31" s="295" t="inlineStr">
        <is>
          <t>ε</t>
        </is>
      </c>
      <c r="D31" s="291" t="inlineStr">
        <is>
          <t>Pipe Wall Absolute Roughness</t>
        </is>
      </c>
      <c r="F31" s="295" t="inlineStr">
        <is>
          <t>mm</t>
        </is>
      </c>
      <c r="G31" s="373" t="n">
        <v>0.1</v>
      </c>
      <c r="H31" s="376" t="n"/>
      <c r="I31" s="296" t="n"/>
      <c r="J31" s="79" t="n"/>
      <c r="K31" s="391" t="n"/>
      <c r="L31" s="392" t="n"/>
      <c r="M31" s="392" t="n"/>
      <c r="N31" s="392" t="n"/>
      <c r="O31" s="392" t="n"/>
      <c r="P31" s="392" t="n"/>
      <c r="Q31" s="393" t="n"/>
      <c r="AA31" s="174" t="n"/>
    </row>
    <row r="32" ht="14.15" customHeight="1">
      <c r="A32" s="295" t="n"/>
      <c r="B32" s="17" t="n"/>
      <c r="C32" s="295" t="n"/>
      <c r="D32" s="295" t="n"/>
      <c r="E32" s="295" t="n"/>
      <c r="F32" s="295" t="n"/>
      <c r="G32" s="295" t="n"/>
      <c r="H32" s="295" t="n"/>
      <c r="I32" s="296" t="n"/>
      <c r="J32" s="79" t="n"/>
      <c r="K32" s="282" t="n"/>
      <c r="L32" s="295" t="inlineStr">
        <is>
          <t>PE 1</t>
        </is>
      </c>
      <c r="M32" s="291" t="inlineStr">
        <is>
          <t>Suction Equipment Pressure</t>
        </is>
      </c>
      <c r="N32" s="295" t="inlineStr">
        <is>
          <t>k Pa</t>
        </is>
      </c>
      <c r="O32" s="373" t="n">
        <v>100</v>
      </c>
      <c r="P32" s="403" t="n"/>
      <c r="Q32" s="9" t="n"/>
      <c r="AA32" s="174" t="n"/>
    </row>
    <row r="33" ht="14.15" customHeight="1">
      <c r="A33" s="295" t="n"/>
      <c r="B33" s="10" t="inlineStr">
        <is>
          <t>Output</t>
        </is>
      </c>
      <c r="C33" s="295" t="inlineStr">
        <is>
          <t>Re</t>
        </is>
      </c>
      <c r="D33" s="291" t="inlineStr">
        <is>
          <t>Reynolds Number</t>
        </is>
      </c>
      <c r="F33" s="295" t="n"/>
      <c r="G33" s="404">
        <f>IF(G30=0,0,G27*IF(H28&gt;0,H28,G28)*G10/G30)</f>
        <v/>
      </c>
      <c r="H33" s="119">
        <f>IF(O17&lt;=0,"",IF(G33&lt;2000,"",IF(G33&lt;=4000,"",IF(G33-G352&lt;=0,"",IF(G33&gt;G352,"")))))</f>
        <v/>
      </c>
      <c r="I33" s="296" t="n"/>
      <c r="J33" s="79" t="n"/>
      <c r="K33" s="282" t="n"/>
      <c r="L33" s="295" t="inlineStr">
        <is>
          <t>LE 1</t>
        </is>
      </c>
      <c r="M33" s="291" t="inlineStr">
        <is>
          <t>Suction Equipment Min. Liquid Level</t>
        </is>
      </c>
      <c r="N33" s="295" t="inlineStr">
        <is>
          <t>mm</t>
        </is>
      </c>
      <c r="O33" s="396" t="n"/>
      <c r="P33" s="403" t="n"/>
      <c r="Q33" s="9" t="n"/>
      <c r="AA33" s="174" t="n"/>
    </row>
    <row r="34" ht="14.15" customHeight="1">
      <c r="A34" s="295" t="n"/>
      <c r="B34" s="315" t="n"/>
      <c r="C34" s="316" t="n"/>
      <c r="D34" s="316" t="n"/>
      <c r="E34" s="316" t="n"/>
      <c r="F34" s="316" t="n"/>
      <c r="G34" s="35" t="n"/>
      <c r="H34" s="35" t="n"/>
      <c r="I34" s="317" t="n"/>
      <c r="J34" s="79" t="n"/>
      <c r="K34" s="282" t="n"/>
      <c r="L34" s="295" t="inlineStr">
        <is>
          <t>PE 2</t>
        </is>
      </c>
      <c r="M34" s="291" t="inlineStr">
        <is>
          <t>Target Equipment Pressure</t>
        </is>
      </c>
      <c r="N34" s="295" t="inlineStr">
        <is>
          <t>k Pa</t>
        </is>
      </c>
      <c r="O34" s="405" t="n">
        <v>100</v>
      </c>
      <c r="P34" s="403" t="n"/>
      <c r="Q34" s="9" t="n"/>
      <c r="AA34" s="174" t="n"/>
    </row>
    <row r="35" ht="14.15" customHeight="1">
      <c r="A35" s="295" t="n"/>
      <c r="B35" s="380" t="inlineStr">
        <is>
          <t>3.Pressure Drop Section</t>
        </is>
      </c>
      <c r="I35" s="381" t="n"/>
      <c r="J35" s="79" t="n"/>
      <c r="K35" s="282" t="n"/>
      <c r="L35" s="295" t="inlineStr">
        <is>
          <t>LE 2</t>
        </is>
      </c>
      <c r="M35" s="291" t="inlineStr">
        <is>
          <t>Target Equipment Max Liquid Level</t>
        </is>
      </c>
      <c r="N35" s="295" t="inlineStr">
        <is>
          <t>mm</t>
        </is>
      </c>
      <c r="O35" s="406" t="n"/>
      <c r="P35" s="307" t="n"/>
      <c r="Q35" s="9" t="n"/>
      <c r="AA35" s="174" t="n"/>
    </row>
    <row r="36" ht="14.15" customHeight="1">
      <c r="A36" s="295" t="n"/>
      <c r="B36" s="79" t="n"/>
      <c r="C36" s="299" t="n"/>
      <c r="D36" s="299" t="n"/>
      <c r="E36" s="299" t="n"/>
      <c r="F36" s="299" t="n"/>
      <c r="G36" s="299" t="n"/>
      <c r="H36" s="299" t="n"/>
      <c r="I36" s="300" t="n"/>
      <c r="J36" s="79" t="n"/>
      <c r="K36" s="282" t="n"/>
      <c r="L36" s="295" t="n"/>
      <c r="M36" s="295" t="n"/>
      <c r="N36" s="295" t="n"/>
      <c r="O36" s="295" t="n"/>
      <c r="P36" s="307" t="n"/>
      <c r="Q36" s="9" t="n"/>
      <c r="AA36" s="174" t="n"/>
    </row>
    <row r="37" ht="14.15" customHeight="1">
      <c r="A37" s="295" t="n"/>
      <c r="B37" s="380" t="inlineStr">
        <is>
          <t>Straight Pipe Section</t>
        </is>
      </c>
      <c r="I37" s="381" t="n"/>
      <c r="J37" s="79" t="n"/>
      <c r="K37" s="407" t="inlineStr">
        <is>
          <t>Suction Pressure</t>
        </is>
      </c>
      <c r="L37" s="408" t="n"/>
      <c r="M37" s="408" t="n"/>
      <c r="N37" s="408" t="n"/>
      <c r="O37" s="408" t="n"/>
      <c r="P37" s="408" t="n"/>
      <c r="Q37" s="409" t="n"/>
      <c r="AA37" s="174" t="n"/>
    </row>
    <row r="38" ht="14.15" customHeight="1">
      <c r="A38" s="295" t="n"/>
      <c r="B38" s="79" t="n"/>
      <c r="C38" s="291" t="inlineStr">
        <is>
          <t>△PF''λL / dρu 2/2</t>
        </is>
      </c>
      <c r="H38" s="295" t="n"/>
      <c r="I38" s="296" t="n"/>
      <c r="J38" s="79" t="n"/>
      <c r="K38" s="34" t="n"/>
      <c r="L38" s="304" t="inlineStr">
        <is>
          <t>PINPE 1△PLE 1△PZ 1△PF 1△PU 1</t>
        </is>
      </c>
      <c r="P38" s="80" t="n"/>
      <c r="Q38" s="9" t="n"/>
      <c r="AA38" s="174" t="n"/>
    </row>
    <row r="39" ht="14.15" customHeight="1">
      <c r="A39" s="295" t="n"/>
      <c r="B39" s="10" t="inlineStr">
        <is>
          <t>Input</t>
        </is>
      </c>
      <c r="C39" s="295" t="inlineStr">
        <is>
          <t>L</t>
        </is>
      </c>
      <c r="D39" s="291" t="inlineStr">
        <is>
          <t>Straight Pipe Length</t>
        </is>
      </c>
      <c r="F39" s="295" t="inlineStr">
        <is>
          <t>m</t>
        </is>
      </c>
      <c r="G39" s="373" t="n">
        <v>256</v>
      </c>
      <c r="H39" s="376" t="n"/>
      <c r="I39" s="296" t="n"/>
      <c r="J39" s="79" t="n"/>
      <c r="K39" s="34" t="n"/>
      <c r="L39" s="304" t="n"/>
      <c r="M39" s="304" t="n"/>
      <c r="N39" s="304" t="n"/>
      <c r="O39" s="126">
        <f>IF(B298=45,IF(ABS(O27*O32)&gt;0,IF(AND(P40-O40&lt;=0.0001,P41-O41&lt;=0.0001,P42-O42&lt;=0.0001,P43-O43&lt;=0.0001,P44-O44&lt;=0.0001),"","◆→"),""),"")</f>
        <v/>
      </c>
      <c r="P39" s="410">
        <f>G17</f>
        <v/>
      </c>
      <c r="Q39" s="411" t="n"/>
      <c r="R39" s="307" t="n"/>
      <c r="AA39" s="174" t="n"/>
    </row>
    <row r="40" ht="14.15" customHeight="1">
      <c r="A40" s="295" t="n"/>
      <c r="B40" s="17" t="n"/>
      <c r="C40" s="295" t="inlineStr">
        <is>
          <t>d</t>
        </is>
      </c>
      <c r="D40" s="291" t="inlineStr">
        <is>
          <t>Pipe Inner Diameter</t>
        </is>
      </c>
      <c r="F40" s="295" t="inlineStr">
        <is>
          <t>mm</t>
        </is>
      </c>
      <c r="G40" s="412">
        <f>G27</f>
        <v/>
      </c>
      <c r="H40" s="376" t="n"/>
      <c r="I40" s="296" t="n"/>
      <c r="J40" s="79" t="n"/>
      <c r="K40" s="34" t="inlineStr">
        <is>
          <t>Input</t>
        </is>
      </c>
      <c r="L40" s="295" t="inlineStr">
        <is>
          <t>PE 1</t>
        </is>
      </c>
      <c r="M40" s="291" t="inlineStr">
        <is>
          <t>Suction Equipment Pressure</t>
        </is>
      </c>
      <c r="N40" s="295" t="inlineStr">
        <is>
          <t>k Pa</t>
        </is>
      </c>
      <c r="O40" s="413" t="n">
        <v>100</v>
      </c>
      <c r="P40" s="414">
        <f>IF(B298=45,O32,O40)</f>
        <v/>
      </c>
      <c r="Q40" s="9" t="n"/>
      <c r="R40" s="415" t="n"/>
      <c r="AA40" s="174" t="n"/>
    </row>
    <row r="41" ht="14.15" customHeight="1">
      <c r="A41" s="295" t="n"/>
      <c r="B41" s="17" t="n"/>
      <c r="C41" s="295" t="inlineStr">
        <is>
          <t>u</t>
        </is>
      </c>
      <c r="D41" s="291" t="inlineStr">
        <is>
          <t>Actual Velocity</t>
        </is>
      </c>
      <c r="F41" s="295" t="inlineStr">
        <is>
          <t>m/s</t>
        </is>
      </c>
      <c r="G41" s="379">
        <f>G28</f>
        <v/>
      </c>
      <c r="H41" s="376" t="n"/>
      <c r="I41" s="296" t="n"/>
      <c r="J41" s="79" t="n"/>
      <c r="K41" s="34" t="n"/>
      <c r="L41" s="295" t="inlineStr">
        <is>
          <t>LE 1</t>
        </is>
      </c>
      <c r="M41" s="291" t="inlineStr">
        <is>
          <t>Suction Equipment Min. Liquid Level</t>
        </is>
      </c>
      <c r="N41" s="295" t="inlineStr">
        <is>
          <t>mm</t>
        </is>
      </c>
      <c r="O41" s="413" t="n">
        <v>0</v>
      </c>
      <c r="P41" s="414">
        <f>IF(B298=45,O33,O41)</f>
        <v/>
      </c>
      <c r="Q41" s="9" t="n"/>
      <c r="R41" s="416">
        <f>G27</f>
        <v/>
      </c>
      <c r="S41" s="131" t="n">
        <v>150</v>
      </c>
      <c r="AA41" s="174" t="n"/>
    </row>
    <row r="42" ht="14.15" customHeight="1">
      <c r="A42" s="295" t="n"/>
      <c r="B42" s="17" t="n"/>
      <c r="C42" s="295" t="inlineStr">
        <is>
          <t>ρ</t>
        </is>
      </c>
      <c r="D42" s="291" t="inlineStr">
        <is>
          <t>Density</t>
        </is>
      </c>
      <c r="F42" s="295" t="inlineStr">
        <is>
          <t>kg/m³</t>
        </is>
      </c>
      <c r="G42" s="377">
        <f>G29</f>
        <v/>
      </c>
      <c r="H42" s="376" t="n"/>
      <c r="I42" s="296" t="n"/>
      <c r="J42" s="79" t="n"/>
      <c r="K42" s="282" t="n"/>
      <c r="L42" s="291" t="inlineStr">
        <is>
          <t>△PZ 1</t>
        </is>
      </c>
      <c r="M42" s="291" t="inlineStr">
        <is>
          <t>Suction Static Pressure Drop</t>
        </is>
      </c>
      <c r="N42" s="295" t="inlineStr">
        <is>
          <t>k Pa</t>
        </is>
      </c>
      <c r="O42" s="413" t="n">
        <v>39.24</v>
      </c>
      <c r="P42" s="414">
        <f>IF(B298=45,G12,O42)</f>
        <v/>
      </c>
      <c r="Q42" s="9" t="n"/>
      <c r="R42" s="417">
        <f>G39</f>
        <v/>
      </c>
      <c r="S42" s="131" t="n">
        <v>6</v>
      </c>
      <c r="AA42" s="174" t="n"/>
    </row>
    <row r="43" ht="14.15" customHeight="1">
      <c r="A43" s="295" t="n"/>
      <c r="B43" s="17" t="n"/>
      <c r="C43" s="29" t="inlineStr">
        <is>
          <t>λ</t>
        </is>
      </c>
      <c r="D43" s="291" t="inlineStr">
        <is>
          <t>Friction Coefficient</t>
        </is>
      </c>
      <c r="F43" s="291" t="inlineStr">
        <is>
          <t>──</t>
        </is>
      </c>
      <c r="G43" s="386">
        <f>IF(G10*G27*G30*G31=0,0,IF(G33&lt;2000,64/G33,IF(G33&lt;=4000,0.3164/POWER(G33,0.25),IF(G33-G352&lt;=0,F364,IF(G33&gt;G352,POWER(1/(-2*LOG10(G31/(3.7*G27))),2))))))</f>
        <v/>
      </c>
      <c r="H43" s="418" t="n"/>
      <c r="I43" s="296" t="n"/>
      <c r="J43" s="79" t="n"/>
      <c r="K43" s="282" t="n"/>
      <c r="L43" s="291" t="inlineStr">
        <is>
          <t>△PF 1</t>
        </is>
      </c>
      <c r="M43" s="291" t="inlineStr">
        <is>
          <t>Suction Total Friction Pressure Drop</t>
        </is>
      </c>
      <c r="N43" s="295" t="inlineStr">
        <is>
          <t>k Pa</t>
        </is>
      </c>
      <c r="O43" s="413" t="n">
        <v>0.9582151187163149</v>
      </c>
      <c r="P43" s="419">
        <f>IF(B298=45,O22,O43)</f>
        <v/>
      </c>
      <c r="Q43" s="9" t="n"/>
      <c r="R43" s="417">
        <f>O15</f>
        <v/>
      </c>
      <c r="S43" s="131" t="n">
        <v>-4</v>
      </c>
      <c r="AA43" s="174" t="n"/>
    </row>
    <row r="44" ht="14.15" customHeight="1">
      <c r="A44" s="295" t="n"/>
      <c r="B44" s="17" t="n"/>
      <c r="C44" s="295" t="n"/>
      <c r="D44" s="295" t="n"/>
      <c r="E44" s="295" t="n"/>
      <c r="F44" s="295" t="n"/>
      <c r="G44" s="376" t="n"/>
      <c r="H44" s="401" t="n"/>
      <c r="I44" s="296" t="n"/>
      <c r="J44" s="79" t="n"/>
      <c r="K44" s="282" t="n"/>
      <c r="L44" s="295" t="inlineStr">
        <is>
          <t>PU 1</t>
        </is>
      </c>
      <c r="M44" s="291" t="inlineStr">
        <is>
          <t>Velocity Head</t>
        </is>
      </c>
      <c r="N44" s="295" t="inlineStr">
        <is>
          <t>k Pa</t>
        </is>
      </c>
      <c r="O44" s="413" t="n">
        <v>1.235435862122698</v>
      </c>
      <c r="P44" s="414">
        <f>IF(B298=45,G23,O44)</f>
        <v/>
      </c>
      <c r="Q44" s="9" t="n"/>
      <c r="R44" s="351">
        <f>IF(G10&gt;0,POWER((O44*2000/G10),0.5),0)</f>
        <v/>
      </c>
      <c r="S44" s="366" t="n"/>
      <c r="AA44" s="174" t="n"/>
    </row>
    <row r="45" ht="14.15" customHeight="1">
      <c r="A45" s="295" t="n"/>
      <c r="B45" s="10" t="inlineStr">
        <is>
          <t>Output</t>
        </is>
      </c>
      <c r="C45" s="291" t="inlineStr">
        <is>
          <t>△PF''</t>
        </is>
      </c>
      <c r="D45" s="291" t="inlineStr">
        <is>
          <t>Straight Pipe Pressure Drop</t>
        </is>
      </c>
      <c r="F45" s="295" t="inlineStr">
        <is>
          <t>k Pa</t>
        </is>
      </c>
      <c r="G45" s="377">
        <f>IF(G40&gt;0,G43*(G39/G40)*(G42*G41*G41/2),0)</f>
        <v/>
      </c>
      <c r="H45" s="399" t="n"/>
      <c r="I45" s="296" t="n"/>
      <c r="J45" s="79" t="n"/>
      <c r="K45" s="282" t="n"/>
      <c r="L45" s="295" t="n"/>
      <c r="M45" s="295" t="n"/>
      <c r="N45" s="295" t="n"/>
      <c r="O45" s="139" t="n">
        <v>0</v>
      </c>
      <c r="P45" s="420" t="n"/>
      <c r="Q45" s="9" t="n"/>
      <c r="R45" s="295" t="n"/>
      <c r="AA45" s="174" t="n"/>
    </row>
    <row r="46" ht="14.15" customHeight="1">
      <c r="A46" s="295" t="n"/>
      <c r="B46" s="17" t="n"/>
      <c r="C46" s="291" t="inlineStr">
        <is>
          <t>△P 100</t>
        </is>
      </c>
      <c r="D46" s="291" t="inlineStr">
        <is>
          <t>100 m Pressure Drop</t>
        </is>
      </c>
      <c r="F46" s="295" t="inlineStr">
        <is>
          <t>k Pa</t>
        </is>
      </c>
      <c r="G46" s="377">
        <f>IF(G39&gt;0,G45*100/G39,0)</f>
        <v/>
      </c>
      <c r="H46" s="421">
        <f>IF(G46&lt;=0,"",IF(G46&lt;10,"",IF(G46&lt;=40,"",IF(G46&lt;100,"",""))))</f>
        <v/>
      </c>
      <c r="I46" s="296" t="n"/>
      <c r="J46" s="79" t="n"/>
      <c r="K46" s="34" t="inlineStr">
        <is>
          <t>Output</t>
        </is>
      </c>
      <c r="L46" s="265" t="inlineStr">
        <is>
          <t>PIN</t>
        </is>
      </c>
      <c r="M46" s="264" t="inlineStr">
        <is>
          <t>Pump Suction Pressure</t>
        </is>
      </c>
      <c r="N46" s="265" t="inlineStr">
        <is>
          <t>k Pa</t>
        </is>
      </c>
      <c r="O46" s="377">
        <f>IF(O40*O43*O44&gt;0,O40+O41*G10*9.81/1000000-O42-O43+O44,0)</f>
        <v/>
      </c>
      <c r="Q46" s="9" t="n"/>
      <c r="R46" s="295" t="n"/>
      <c r="AA46" s="174" t="n"/>
    </row>
    <row r="47" ht="14.15" customHeight="1">
      <c r="A47" s="295" t="n"/>
      <c r="B47" s="17" t="n"/>
      <c r="I47" s="296" t="n"/>
      <c r="J47" s="79" t="n"/>
      <c r="K47" s="282" t="n"/>
      <c r="M47" s="264" t="inlineStr">
        <is>
          <t>Equivalent Head</t>
        </is>
      </c>
      <c r="N47" s="265" t="inlineStr">
        <is>
          <t>m</t>
        </is>
      </c>
      <c r="O47" s="377">
        <f>IF(G10&gt;0,O46/(9.81*G10)*1000,0)</f>
        <v/>
      </c>
      <c r="P47" s="376" t="n"/>
      <c r="Q47" s="9" t="n"/>
      <c r="R47" s="295" t="n"/>
      <c r="AA47" s="174" t="n"/>
    </row>
    <row r="48" ht="14.15" customHeight="1">
      <c r="A48" s="295" t="n"/>
      <c r="B48" s="380" t="inlineStr">
        <is>
          <t>Local A</t>
        </is>
      </c>
      <c r="I48" s="381" t="n"/>
      <c r="J48" s="79" t="n"/>
      <c r="K48" s="269" t="n"/>
      <c r="L48" s="103" t="n"/>
      <c r="M48" s="103" t="n"/>
      <c r="N48" s="103" t="n"/>
      <c r="O48" s="103" t="n"/>
      <c r="P48" s="103" t="n"/>
      <c r="Q48" s="271" t="n"/>
      <c r="R48" s="295" t="n"/>
      <c r="AA48" s="174" t="n"/>
    </row>
    <row r="49" ht="14.15" customHeight="1">
      <c r="A49" s="295" t="n"/>
      <c r="B49" s="17" t="n"/>
      <c r="C49" s="291" t="inlineStr">
        <is>
          <t>△Pi AλL' / dρu 2/2</t>
        </is>
      </c>
      <c r="H49" s="295" t="n"/>
      <c r="I49" s="296" t="n"/>
      <c r="J49" s="79" t="n"/>
      <c r="K49" s="407" t="inlineStr">
        <is>
          <t>Discharge Pressure</t>
        </is>
      </c>
      <c r="L49" s="408" t="n"/>
      <c r="M49" s="408" t="n"/>
      <c r="N49" s="408" t="n"/>
      <c r="O49" s="408" t="n"/>
      <c r="P49" s="408" t="n"/>
      <c r="Q49" s="409" t="n"/>
      <c r="R49" s="295" t="n"/>
      <c r="AA49" s="174" t="n"/>
    </row>
    <row r="50" ht="14.15" customHeight="1">
      <c r="A50" s="295" t="n"/>
      <c r="B50" s="17" t="n"/>
      <c r="C50" s="295" t="inlineStr">
        <is>
          <t>u</t>
        </is>
      </c>
      <c r="D50" s="291" t="inlineStr">
        <is>
          <t>Actual Velocity</t>
        </is>
      </c>
      <c r="F50" s="295" t="inlineStr">
        <is>
          <t>m/s</t>
        </is>
      </c>
      <c r="G50" s="379">
        <f>IF(H28&gt;0,H28,G28)</f>
        <v/>
      </c>
      <c r="H50" s="376" t="n"/>
      <c r="I50" s="296" t="n"/>
      <c r="J50" s="79" t="n"/>
      <c r="K50" s="34" t="n"/>
      <c r="L50" s="304" t="inlineStr">
        <is>
          <t>POUTPE 2△PLE 2△PZ 2△PF 2△PU 2</t>
        </is>
      </c>
      <c r="Q50" s="9" t="n"/>
      <c r="AA50" s="174" t="n"/>
    </row>
    <row r="51" ht="14.15" customHeight="1">
      <c r="A51" s="295" t="n"/>
      <c r="B51" s="17" t="n"/>
      <c r="C51" s="295" t="inlineStr">
        <is>
          <t>ρ</t>
        </is>
      </c>
      <c r="D51" s="291" t="inlineStr">
        <is>
          <t>Density</t>
        </is>
      </c>
      <c r="F51" s="295" t="inlineStr">
        <is>
          <t>kg/m³</t>
        </is>
      </c>
      <c r="G51" s="377">
        <f>G10</f>
        <v/>
      </c>
      <c r="H51" s="376" t="n"/>
      <c r="I51" s="296" t="n"/>
      <c r="J51" s="79" t="n"/>
      <c r="K51" s="282" t="n"/>
      <c r="L51" s="295" t="n"/>
      <c r="M51" s="295" t="n"/>
      <c r="N51" s="295" t="n"/>
      <c r="O51" s="255">
        <f>IF(B298=54,IF(F298=1,IF(ABS(O27*P52*P54)&gt;0,IF(AND(ABS(P52-O52)&lt;=0.0001,ABS(P53-O53)&lt;=0.0001,ABS(P54-O54)&lt;=0.0001,ABS(P55-O55)&lt;=0.0001,ABS(P59-O59)&lt;=0.0001),"","◆→"),""),IF(F298=2,IF(ABS(O27*P52*P54*P56*P57)&gt;0,IF(P56*P57&gt;0,IF(AND(ABS(P52-O52)&lt;=0.0001,ABS(P53-O53)&lt;=0.0001,ABS(P54-O54)&lt;=0.0001,ABS(P55-O55)&lt;=0.0001,ABS(P59-O59)&lt;=0.0001),"","◆→"),""),""),IF(F298=3,IF(ABS(O27*P52*P54*P56*P57*P58)&gt;0,IF(AND(ABS(P52-O52)&lt;=0.0001,ABS(P53-O53)&lt;=0.0001,ABS(P54-O54)&lt;=0.0001,ABS(P55-O55)&lt;=0.0001,ABS(P59-O59)&lt;=0.0001),"","◆→"),""),""))),"")</f>
        <v/>
      </c>
      <c r="P51" s="150" t="n">
        <v>100</v>
      </c>
      <c r="Q51" s="9" t="n"/>
      <c r="AA51" s="174" t="n"/>
    </row>
    <row r="52" ht="14.15" customHeight="1">
      <c r="A52" s="295" t="n"/>
      <c r="B52" s="17" t="n"/>
      <c r="C52" s="295" t="inlineStr">
        <is>
          <t>λ</t>
        </is>
      </c>
      <c r="D52" s="291" t="inlineStr">
        <is>
          <t>Friction Coefficient</t>
        </is>
      </c>
      <c r="F52" s="291" t="inlineStr">
        <is>
          <t>──</t>
        </is>
      </c>
      <c r="G52" s="386">
        <f>G43</f>
        <v/>
      </c>
      <c r="H52" s="401" t="n"/>
      <c r="I52" s="296" t="n"/>
      <c r="J52" s="79" t="n"/>
      <c r="K52" s="34" t="inlineStr">
        <is>
          <t>Input</t>
        </is>
      </c>
      <c r="L52" s="295" t="inlineStr">
        <is>
          <t>PE 2</t>
        </is>
      </c>
      <c r="M52" s="291" t="inlineStr">
        <is>
          <t>Target Equipment Pressure</t>
        </is>
      </c>
      <c r="N52" s="295" t="inlineStr">
        <is>
          <t>k Pa</t>
        </is>
      </c>
      <c r="O52" s="413" t="n">
        <v>100</v>
      </c>
      <c r="P52" s="422">
        <f>IF(B298=54,O34,O52)</f>
        <v/>
      </c>
      <c r="Q52" s="9" t="n"/>
      <c r="AA52" s="174" t="n"/>
    </row>
    <row r="53" ht="14.15" customHeight="1">
      <c r="A53" s="295" t="n"/>
      <c r="B53" s="17" t="n"/>
      <c r="C53" s="295" t="inlineStr">
        <is>
          <t>L'</t>
        </is>
      </c>
      <c r="D53" s="291" t="inlineStr">
        <is>
          <t>Equiv.Length</t>
        </is>
      </c>
      <c r="F53" s="295" t="inlineStr">
        <is>
          <t>m</t>
        </is>
      </c>
      <c r="G53" s="377">
        <f>G55+G56+G57+G58+G59+G60+G61+G62+G63+G64+G65+G66+G67+G68+G69+G70+G71</f>
        <v/>
      </c>
      <c r="H53" s="376" t="n"/>
      <c r="I53" s="296" t="n"/>
      <c r="J53" s="79" t="n"/>
      <c r="K53" s="34" t="n"/>
      <c r="L53" s="295" t="inlineStr">
        <is>
          <t>LE 2</t>
        </is>
      </c>
      <c r="M53" s="291" t="inlineStr">
        <is>
          <t>Target Equipment Max Liquid Level</t>
        </is>
      </c>
      <c r="N53" s="295" t="inlineStr">
        <is>
          <t>mm</t>
        </is>
      </c>
      <c r="O53" s="413" t="n">
        <v>0</v>
      </c>
      <c r="P53" s="422">
        <f>IF(B298=54,O35,O53)</f>
        <v/>
      </c>
      <c r="Q53" s="9" t="n"/>
      <c r="AA53" s="174" t="n"/>
    </row>
    <row r="54" ht="14.15" customHeight="1">
      <c r="A54" s="295" t="n"/>
      <c r="B54" s="17" t="n"/>
      <c r="C54" s="306" t="inlineStr">
        <is>
          <t>Pipe</t>
        </is>
      </c>
      <c r="D54" s="295" t="n"/>
      <c r="E54" s="295" t="n"/>
      <c r="F54" s="70" t="inlineStr">
        <is>
          <t>Qty</t>
        </is>
      </c>
      <c r="G54" s="423" t="inlineStr">
        <is>
          <t>Equiv.Length</t>
        </is>
      </c>
      <c r="H54" s="376" t="n"/>
      <c r="I54" s="296" t="n"/>
      <c r="J54" s="79" t="n"/>
      <c r="K54" s="282" t="n"/>
      <c r="L54" s="291" t="inlineStr">
        <is>
          <t>△PZ 2</t>
        </is>
      </c>
      <c r="M54" s="291" t="inlineStr">
        <is>
          <t>Discharge Static Pressure Drop</t>
        </is>
      </c>
      <c r="N54" s="295" t="inlineStr">
        <is>
          <t>k Pa</t>
        </is>
      </c>
      <c r="O54" s="424" t="n">
        <v>53.955</v>
      </c>
      <c r="P54" s="422">
        <f>IF(B298=54,G12,O54)</f>
        <v/>
      </c>
      <c r="Q54" s="9" t="n"/>
      <c r="AA54" s="174" t="n"/>
    </row>
    <row r="55" ht="14.15" customHeight="1">
      <c r="A55" s="295" t="n"/>
      <c r="B55" s="17" t="n"/>
      <c r="D55" s="308" t="inlineStr">
        <is>
          <t>Elbow</t>
        </is>
      </c>
      <c r="E55" s="37" t="inlineStr">
        <is>
          <t>45°</t>
        </is>
      </c>
      <c r="F55" s="425" t="n"/>
      <c r="G55" s="426">
        <f>F55*(10)*G40/1000</f>
        <v/>
      </c>
      <c r="H55" s="427" t="n"/>
      <c r="I55" s="296" t="n"/>
      <c r="J55" s="79" t="n"/>
      <c r="K55" s="282" t="n"/>
      <c r="L55" s="291" t="inlineStr">
        <is>
          <t>△PF 2</t>
        </is>
      </c>
      <c r="M55" s="291" t="inlineStr">
        <is>
          <t>Discharge Total Friction Pressure Drop</t>
        </is>
      </c>
      <c r="N55" s="295" t="inlineStr">
        <is>
          <t>k Pa</t>
        </is>
      </c>
      <c r="O55" s="413" t="n">
        <v>56.48617925191728</v>
      </c>
      <c r="P55" s="428">
        <f>IF(B298=54,IF(F298=1,G91,IF(F298=2,IF(P56*P57&gt;0,P56+P57,G91),IF(F298=3,IF(P56*P57*P58&gt;0,P56+P57+P58,G91),0))),O55)</f>
        <v/>
      </c>
      <c r="Q55" s="9" t="n"/>
      <c r="R55" s="429">
        <f>G23</f>
        <v/>
      </c>
      <c r="S55" s="131" t="n">
        <v>1.235435862122698</v>
      </c>
      <c r="T55" s="352">
        <f>IF(G10&gt;0,POWER((S55*2000/G10),0.5),0)</f>
        <v/>
      </c>
      <c r="U55" s="366" t="n"/>
      <c r="AA55" s="174" t="n"/>
    </row>
    <row r="56" ht="14.15" customHeight="1">
      <c r="A56" s="295" t="n"/>
      <c r="B56" s="17" t="n"/>
      <c r="D56" s="430" t="n"/>
      <c r="E56" s="39" t="inlineStr">
        <is>
          <t>90°</t>
        </is>
      </c>
      <c r="F56" s="425" t="n"/>
      <c r="G56" s="426">
        <f>F56*(20)*G40/1000</f>
        <v/>
      </c>
      <c r="H56" s="427" t="n"/>
      <c r="I56" s="296" t="n"/>
      <c r="J56" s="79" t="n"/>
      <c r="K56" s="282" t="n"/>
      <c r="L56" s="305">
        <f>IF(B298=54,IF(F298=2,"╰──PageSegment 1Pressure Drop──→",IF(F298=3,"╰──PageSegment 1Pressure Drop──→","")),"")</f>
        <v/>
      </c>
      <c r="M56" s="366" t="n"/>
      <c r="N56" s="366" t="n"/>
      <c r="O56" s="129">
        <f>A301</f>
        <v/>
      </c>
      <c r="P56" s="373" t="n">
        <v>20.44192253261472</v>
      </c>
      <c r="Q56" s="431" t="n"/>
      <c r="R56" s="432">
        <f>G17</f>
        <v/>
      </c>
      <c r="S56" s="131" t="n">
        <v>100</v>
      </c>
      <c r="T56" s="131" t="n">
        <v>150</v>
      </c>
      <c r="U56" s="131" t="n">
        <v>128</v>
      </c>
      <c r="AA56" s="174" t="n"/>
    </row>
    <row r="57" ht="14.15" customHeight="1">
      <c r="A57" s="295" t="n"/>
      <c r="B57" s="17" t="n"/>
      <c r="D57" s="40" t="inlineStr">
        <is>
          <t>Globe Valve</t>
        </is>
      </c>
      <c r="E57" s="41" t="inlineStr">
        <is>
          <t>Full Open</t>
        </is>
      </c>
      <c r="F57" s="425" t="n"/>
      <c r="G57" s="426">
        <f>F57*(300)*G40/1000</f>
        <v/>
      </c>
      <c r="H57" s="427" t="n"/>
      <c r="I57" s="296" t="n"/>
      <c r="J57" s="79" t="n"/>
      <c r="K57" s="282" t="n"/>
      <c r="L57" s="305">
        <f>IF(B298=54,IF(F298=2,"╰──PageSegment 2Pressure Drop──→",IF(F298=3,"╰──PageSegment 2Pressure Drop──→","")),"")</f>
        <v/>
      </c>
      <c r="M57" s="366" t="n"/>
      <c r="N57" s="366" t="n"/>
      <c r="O57" s="129">
        <f>A303</f>
        <v/>
      </c>
      <c r="P57" s="373" t="n">
        <v>36.04425671930256</v>
      </c>
      <c r="Q57" s="433" t="n"/>
      <c r="R57" s="429">
        <f>G27</f>
        <v/>
      </c>
      <c r="S57" s="131" t="n">
        <v>200</v>
      </c>
      <c r="T57" s="131" t="n">
        <v>200</v>
      </c>
      <c r="U57" s="131" t="n">
        <v>256</v>
      </c>
      <c r="AA57" s="174" t="n"/>
    </row>
    <row r="58" ht="14.15" customHeight="1">
      <c r="A58" s="295" t="n"/>
      <c r="B58" s="17" t="n"/>
      <c r="D58" s="42" t="inlineStr">
        <is>
          <t>Angle Valve</t>
        </is>
      </c>
      <c r="E58" s="43" t="inlineStr">
        <is>
          <t>Full Open</t>
        </is>
      </c>
      <c r="F58" s="425" t="n"/>
      <c r="G58" s="426">
        <f>F58*145*G40/1000</f>
        <v/>
      </c>
      <c r="H58" s="427" t="n"/>
      <c r="I58" s="296" t="n"/>
      <c r="J58" s="79" t="n"/>
      <c r="K58" s="282" t="n"/>
      <c r="L58" s="305">
        <f>IF(B298=54,IF(F298=2,"",IF(F298=3,"╰──PageSegment 3Pressure Drop──→","")),"")</f>
        <v/>
      </c>
      <c r="M58" s="366" t="n"/>
      <c r="N58" s="366" t="n"/>
      <c r="O58" s="130">
        <f>A305</f>
        <v/>
      </c>
      <c r="P58" s="373" t="n"/>
      <c r="Q58" s="144" t="n"/>
      <c r="R58" s="429">
        <f>G39</f>
        <v/>
      </c>
      <c r="S58" s="131" t="n"/>
      <c r="T58" s="131" t="n"/>
      <c r="U58" s="131" t="n"/>
      <c r="AA58" s="174" t="n"/>
    </row>
    <row r="59" ht="14.15" customHeight="1">
      <c r="A59" s="295" t="n"/>
      <c r="B59" s="17" t="n"/>
      <c r="D59" s="308" t="inlineStr">
        <is>
          <t>Gate Valve</t>
        </is>
      </c>
      <c r="E59" s="41" t="inlineStr">
        <is>
          <t>Full Open</t>
        </is>
      </c>
      <c r="F59" s="425" t="n"/>
      <c r="G59" s="426">
        <f>F59*7*G40/1000</f>
        <v/>
      </c>
      <c r="H59" s="427" t="n"/>
      <c r="I59" s="296" t="n"/>
      <c r="J59" s="295" t="n"/>
      <c r="K59" s="282" t="n"/>
      <c r="L59" s="295" t="inlineStr">
        <is>
          <t>PU 2</t>
        </is>
      </c>
      <c r="M59" s="291" t="inlineStr">
        <is>
          <t>Velocity Head</t>
        </is>
      </c>
      <c r="N59" s="295" t="inlineStr">
        <is>
          <t>k Pa</t>
        </is>
      </c>
      <c r="O59" s="413" t="n">
        <v>1.235435862122698</v>
      </c>
      <c r="P59" s="434">
        <f>IF(B298=54,IF(F298&gt;1,S55,G28),O59)</f>
        <v/>
      </c>
      <c r="Q59" s="9" t="n"/>
      <c r="R59" s="429" t="n"/>
      <c r="T59" s="352">
        <f>IF(G10&gt;0,POWER((O59*2000/G10),0.5),0)</f>
        <v/>
      </c>
      <c r="U59" s="366" t="n"/>
      <c r="AA59" s="174" t="n"/>
    </row>
    <row r="60" ht="14.15" customHeight="1">
      <c r="A60" s="295" t="n"/>
      <c r="B60" s="17" t="n"/>
      <c r="D60" s="435" t="n"/>
      <c r="E60" s="44" t="inlineStr">
        <is>
          <t>3/4 Open</t>
        </is>
      </c>
      <c r="F60" s="425" t="n"/>
      <c r="G60" s="426">
        <f>F60*40*G40/1000</f>
        <v/>
      </c>
      <c r="H60" s="427" t="n"/>
      <c r="I60" s="296" t="n"/>
      <c r="J60" s="295" t="n"/>
      <c r="K60" s="282" t="n"/>
      <c r="L60" s="295" t="n"/>
      <c r="M60" s="295" t="n"/>
      <c r="N60" s="295" t="n"/>
      <c r="O60" s="295" t="n"/>
      <c r="P60" s="295" t="n"/>
      <c r="Q60" s="9" t="n"/>
      <c r="AA60" s="174" t="n"/>
    </row>
    <row r="61" ht="14.15" customHeight="1">
      <c r="A61" s="295" t="n"/>
      <c r="B61" s="17" t="n"/>
      <c r="D61" s="435" t="n"/>
      <c r="E61" s="307" t="inlineStr">
        <is>
          <t>1/2 Open</t>
        </is>
      </c>
      <c r="F61" s="425" t="n"/>
      <c r="G61" s="426">
        <f>F61*200*G40/1000</f>
        <v/>
      </c>
      <c r="H61" s="427" t="n"/>
      <c r="I61" s="296" t="n"/>
      <c r="J61" s="295" t="n"/>
      <c r="K61" s="34" t="inlineStr">
        <is>
          <t>Output</t>
        </is>
      </c>
      <c r="L61" s="265" t="inlineStr">
        <is>
          <t>POUT</t>
        </is>
      </c>
      <c r="M61" s="264" t="inlineStr">
        <is>
          <t>Pump Discharge Pressure</t>
        </is>
      </c>
      <c r="N61" s="265" t="inlineStr">
        <is>
          <t>k Pa</t>
        </is>
      </c>
      <c r="O61" s="377">
        <f>IF(ABS(O52*O54*O55*O59)&gt;0,O52+O53*G10*9.81/1000000+O54+O55+O59,0)</f>
        <v/>
      </c>
      <c r="Q61" s="9" t="n"/>
      <c r="AA61" s="174" t="n"/>
    </row>
    <row r="62" ht="14.15" customHeight="1">
      <c r="A62" s="295" t="n"/>
      <c r="B62" s="17" t="n"/>
      <c r="D62" s="430" t="n"/>
      <c r="E62" s="39" t="inlineStr">
        <is>
          <t>1/4 Open</t>
        </is>
      </c>
      <c r="F62" s="425" t="n"/>
      <c r="G62" s="426">
        <f>F62*800*G40/1000</f>
        <v/>
      </c>
      <c r="H62" s="427" t="n"/>
      <c r="I62" s="296" t="n"/>
      <c r="J62" s="295" t="n"/>
      <c r="K62" s="282" t="n"/>
      <c r="M62" s="264" t="inlineStr">
        <is>
          <t>Equivalent Head</t>
        </is>
      </c>
      <c r="N62" s="265" t="inlineStr">
        <is>
          <t>m</t>
        </is>
      </c>
      <c r="O62" s="377">
        <f>IF(G10&gt;0,O61*1000/(9.81*G10),0)</f>
        <v/>
      </c>
      <c r="P62" s="376" t="n"/>
      <c r="Q62" s="9" t="n"/>
      <c r="AA62" s="174" t="n"/>
    </row>
    <row r="63" ht="14.15" customHeight="1">
      <c r="A63" s="295" t="n"/>
      <c r="B63" s="17" t="n"/>
      <c r="D63" s="40" t="inlineStr">
        <is>
          <t>Check Valve</t>
        </is>
      </c>
      <c r="E63" s="41" t="inlineStr">
        <is>
          <t>Swing Type</t>
        </is>
      </c>
      <c r="F63" s="425" t="n"/>
      <c r="G63" s="426">
        <f>F63*135*G40/1000</f>
        <v/>
      </c>
      <c r="H63" s="427" t="n"/>
      <c r="I63" s="296" t="n"/>
      <c r="J63" s="295" t="n"/>
      <c r="K63" s="282" t="n"/>
      <c r="M63" s="264" t="n"/>
      <c r="O63" s="376" t="n"/>
      <c r="P63" s="376" t="n"/>
      <c r="Q63" s="9" t="n"/>
      <c r="AA63" s="174" t="n"/>
    </row>
    <row r="64" ht="14.15" customHeight="1">
      <c r="A64" s="295" t="n"/>
      <c r="B64" s="17" t="n"/>
      <c r="D64" s="42" t="inlineStr">
        <is>
          <t>Butterfly Valve</t>
        </is>
      </c>
      <c r="E64" s="43" t="inlineStr">
        <is>
          <t>Full Open</t>
        </is>
      </c>
      <c r="F64" s="425" t="n"/>
      <c r="G64" s="426">
        <f>F64*20*G40/1000</f>
        <v/>
      </c>
      <c r="H64" s="427" t="n"/>
      <c r="I64" s="296" t="n"/>
      <c r="J64" s="295" t="n"/>
      <c r="K64" s="407" t="inlineStr">
        <is>
          <t>Head</t>
        </is>
      </c>
      <c r="L64" s="408" t="n"/>
      <c r="M64" s="408" t="n"/>
      <c r="N64" s="408" t="n"/>
      <c r="O64" s="408" t="n"/>
      <c r="P64" s="408" t="n"/>
      <c r="Q64" s="409" t="n"/>
      <c r="AA64" s="174" t="n"/>
    </row>
    <row r="65" ht="14.15" customHeight="1">
      <c r="A65" s="295" t="n"/>
      <c r="B65" s="17" t="n"/>
      <c r="D65" s="308" t="inlineStr">
        <is>
          <t>Tee</t>
        </is>
      </c>
      <c r="E65" s="41" t="n"/>
      <c r="F65" s="425" t="n"/>
      <c r="G65" s="426">
        <f>F65*40*G40/1000</f>
        <v/>
      </c>
      <c r="H65" s="427" t="n"/>
      <c r="I65" s="296" t="n"/>
      <c r="J65" s="295" t="n"/>
      <c r="K65" s="282" t="n"/>
      <c r="L65" s="264" t="inlineStr">
        <is>
          <t>△PH</t>
        </is>
      </c>
      <c r="M65" s="264" t="inlineStr">
        <is>
          <t>Pump Required</t>
        </is>
      </c>
      <c r="N65" s="265" t="inlineStr">
        <is>
          <t>k Pa</t>
        </is>
      </c>
      <c r="O65" s="377">
        <f>IF(ABS(O61*O46)&gt;0,O61-O46,0)</f>
        <v/>
      </c>
      <c r="P65" s="401" t="n"/>
      <c r="Q65" s="9" t="n"/>
      <c r="AA65" s="174" t="n"/>
    </row>
    <row r="66" ht="14.15" customHeight="1">
      <c r="A66" s="295" t="n"/>
      <c r="B66" s="17" t="n"/>
      <c r="D66" s="435" t="n"/>
      <c r="E66" s="361" t="n"/>
      <c r="F66" s="425" t="n"/>
      <c r="G66" s="426">
        <f>F66*60*G40/1000</f>
        <v/>
      </c>
      <c r="H66" s="427" t="n"/>
      <c r="I66" s="296" t="n"/>
      <c r="J66" s="295" t="n"/>
      <c r="K66" s="282" t="n"/>
      <c r="L66" s="265" t="inlineStr">
        <is>
          <t>H</t>
        </is>
      </c>
      <c r="M66" s="264" t="inlineStr">
        <is>
          <t>Pump Head</t>
        </is>
      </c>
      <c r="N66" s="265" t="inlineStr">
        <is>
          <t>m</t>
        </is>
      </c>
      <c r="O66" s="377">
        <f>IF(G10&gt;0,O65*1000/(9.81*G10),0)</f>
        <v/>
      </c>
      <c r="P66" s="401" t="n"/>
      <c r="Q66" s="9" t="n"/>
      <c r="AA66" s="174" t="n"/>
    </row>
    <row r="67" ht="14.15" customHeight="1">
      <c r="A67" s="295" t="n"/>
      <c r="B67" s="17" t="n"/>
      <c r="D67" s="430" t="n"/>
      <c r="E67" s="43" t="n"/>
      <c r="F67" s="425" t="n"/>
      <c r="G67" s="426">
        <f>F67*80*G40/1000</f>
        <v/>
      </c>
      <c r="H67" s="427" t="n"/>
      <c r="I67" s="296" t="n"/>
      <c r="J67" s="295" t="n"/>
      <c r="K67" s="269" t="n"/>
      <c r="L67" s="103" t="n"/>
      <c r="M67" s="103" t="n"/>
      <c r="N67" s="103" t="n"/>
      <c r="O67" s="436" t="n"/>
      <c r="P67" s="103" t="n"/>
      <c r="Q67" s="271" t="n"/>
      <c r="AA67" s="174" t="n"/>
    </row>
    <row r="68" ht="14.15" customHeight="1">
      <c r="A68" s="295" t="n"/>
      <c r="B68" s="17" t="n"/>
      <c r="D68" s="308" t="inlineStr">
        <is>
          <t>Flowmeter</t>
        </is>
      </c>
      <c r="E68" s="41" t="inlineStr">
        <is>
          <t>Orifice Plate</t>
        </is>
      </c>
      <c r="F68" s="425" t="n"/>
      <c r="G68" s="426">
        <f>F68*35*G40/1000</f>
        <v/>
      </c>
      <c r="H68" s="427" t="n"/>
      <c r="I68" s="296" t="n"/>
      <c r="J68" s="295" t="n"/>
      <c r="K68" s="407" t="inlineStr">
        <is>
          <t>Power</t>
        </is>
      </c>
      <c r="L68" s="408" t="n"/>
      <c r="M68" s="408" t="n"/>
      <c r="N68" s="408" t="n"/>
      <c r="O68" s="408" t="n"/>
      <c r="P68" s="408" t="n"/>
      <c r="Q68" s="409" t="n"/>
      <c r="AA68" s="174" t="n"/>
    </row>
    <row r="69" ht="14.15" customHeight="1">
      <c r="A69" s="295" t="n"/>
      <c r="B69" s="17" t="n"/>
      <c r="D69" s="435" t="n"/>
      <c r="E69" s="361" t="inlineStr">
        <is>
          <t>Venturi</t>
        </is>
      </c>
      <c r="F69" s="425" t="n"/>
      <c r="G69" s="426">
        <f>F69*12*G40/1000</f>
        <v/>
      </c>
      <c r="H69" s="427" t="n"/>
      <c r="I69" s="296" t="n"/>
      <c r="J69" s="295" t="n"/>
      <c r="K69" s="34" t="n"/>
      <c r="L69" s="295" t="inlineStr">
        <is>
          <t>PCALTQV×△PH/367×g</t>
        </is>
      </c>
      <c r="O69" s="139" t="n"/>
      <c r="P69" s="295" t="n"/>
      <c r="Q69" s="9" t="n"/>
      <c r="AA69" s="174" t="n"/>
    </row>
    <row r="70" ht="14.15" customHeight="1">
      <c r="A70" s="295" t="n"/>
      <c r="B70" s="17" t="n"/>
      <c r="D70" s="430" t="n"/>
      <c r="E70" s="361" t="inlineStr">
        <is>
          <t>Rotameter</t>
        </is>
      </c>
      <c r="F70" s="425" t="n"/>
      <c r="G70" s="437">
        <f>F70*300*G40/1000</f>
        <v/>
      </c>
      <c r="H70" s="427" t="n"/>
      <c r="I70" s="296" t="n"/>
      <c r="J70" s="295" t="n"/>
      <c r="K70" s="34" t="inlineStr">
        <is>
          <t>Input</t>
        </is>
      </c>
      <c r="L70" s="265" t="inlineStr">
        <is>
          <t>QV</t>
        </is>
      </c>
      <c r="M70" s="264" t="inlineStr">
        <is>
          <t>Vol. Flow Rate</t>
        </is>
      </c>
      <c r="N70" s="265" t="inlineStr">
        <is>
          <t>m³/h</t>
        </is>
      </c>
      <c r="O70" s="377">
        <f>P51</f>
        <v/>
      </c>
      <c r="P70" s="438" t="n"/>
      <c r="Q70" s="9" t="n"/>
      <c r="AA70" s="174" t="n"/>
    </row>
    <row r="71" ht="14.15" customHeight="1">
      <c r="A71" s="295" t="n"/>
      <c r="B71" s="17" t="n"/>
      <c r="D71" s="308" t="inlineStr">
        <is>
          <t>Other</t>
        </is>
      </c>
      <c r="E71" s="439" t="n"/>
      <c r="F71" s="104" t="n"/>
      <c r="G71" s="440" t="n"/>
      <c r="H71" s="427" t="n"/>
      <c r="I71" s="296" t="n"/>
      <c r="J71" s="295" t="n"/>
      <c r="K71" s="282" t="n"/>
      <c r="L71" s="264" t="inlineStr">
        <is>
          <t>△PH</t>
        </is>
      </c>
      <c r="M71" s="264" t="inlineStr">
        <is>
          <t>Pump Required</t>
        </is>
      </c>
      <c r="N71" s="265" t="inlineStr">
        <is>
          <t>k Pa</t>
        </is>
      </c>
      <c r="O71" s="400">
        <f>O65</f>
        <v/>
      </c>
      <c r="Q71" s="9" t="n"/>
      <c r="AA71" s="174" t="n"/>
    </row>
    <row r="72" ht="14.15" customHeight="1">
      <c r="A72" s="295" t="n"/>
      <c r="B72" s="17" t="n"/>
      <c r="C72" s="295" t="n"/>
      <c r="D72" s="295" t="n"/>
      <c r="E72" s="307" t="n"/>
      <c r="F72" s="399" t="n"/>
      <c r="G72" s="376" t="n"/>
      <c r="H72" s="401" t="n"/>
      <c r="I72" s="296" t="n"/>
      <c r="J72" s="295" t="n"/>
      <c r="K72" s="282" t="n"/>
      <c r="L72" s="265" t="inlineStr">
        <is>
          <t>E</t>
        </is>
      </c>
      <c r="M72" s="264" t="inlineStr">
        <is>
          <t>Pump Efficiency</t>
        </is>
      </c>
      <c r="N72" s="264" t="inlineStr">
        <is>
          <t>──</t>
        </is>
      </c>
      <c r="O72" s="98" t="n">
        <v>0.8</v>
      </c>
      <c r="Q72" s="9" t="n"/>
      <c r="AA72" s="174" t="n"/>
    </row>
    <row r="73" ht="14.15" customHeight="1">
      <c r="A73" s="295" t="n"/>
      <c r="B73" s="10" t="inlineStr">
        <is>
          <t>Output</t>
        </is>
      </c>
      <c r="C73" s="291" t="inlineStr">
        <is>
          <t>△Pi A</t>
        </is>
      </c>
      <c r="D73" s="291" t="inlineStr">
        <is>
          <t>Local (Fitting) Pressure Drop</t>
        </is>
      </c>
      <c r="F73" s="295" t="inlineStr">
        <is>
          <t>k Pa</t>
        </is>
      </c>
      <c r="G73" s="377">
        <f>IF(G40=0,0,G52*(MAX(G53,H53)/G40)*(G51*G50*G50/2)+G68+G69+G70)</f>
        <v/>
      </c>
      <c r="H73" s="441" t="n"/>
      <c r="I73" s="296" t="n"/>
      <c r="J73" s="295" t="n"/>
      <c r="K73" s="282" t="n"/>
      <c r="O73" s="376" t="n"/>
      <c r="Q73" s="9" t="n"/>
      <c r="AA73" s="174" t="n"/>
    </row>
    <row r="74" ht="14.15" customHeight="1">
      <c r="A74" s="295" t="n"/>
      <c r="B74" s="17" t="n"/>
      <c r="C74" s="295" t="n"/>
      <c r="D74" s="295" t="n"/>
      <c r="E74" s="307" t="n"/>
      <c r="F74" s="399" t="n"/>
      <c r="G74" s="376" t="n"/>
      <c r="H74" s="376" t="n"/>
      <c r="I74" s="296" t="n"/>
      <c r="J74" s="295" t="n"/>
      <c r="K74" s="34" t="inlineStr">
        <is>
          <t>Output</t>
        </is>
      </c>
      <c r="L74" s="265" t="inlineStr">
        <is>
          <t>PCALT</t>
        </is>
      </c>
      <c r="M74" s="264" t="inlineStr">
        <is>
          <t>Pump Driver Power</t>
        </is>
      </c>
      <c r="N74" s="265" t="inlineStr">
        <is>
          <t>k W</t>
        </is>
      </c>
      <c r="O74" s="377">
        <f>O70*O71/(367*9.81)</f>
        <v/>
      </c>
      <c r="Q74" s="9" t="n"/>
      <c r="AA74" s="174" t="n"/>
    </row>
    <row r="75" ht="14.15" customHeight="1">
      <c r="A75" s="295" t="n"/>
      <c r="B75" s="380" t="inlineStr">
        <is>
          <t>Local B</t>
        </is>
      </c>
      <c r="I75" s="381" t="n"/>
      <c r="J75" s="295" t="n"/>
      <c r="K75" s="282" t="n"/>
      <c r="L75" s="295" t="inlineStr">
        <is>
          <t>P shaft</t>
        </is>
      </c>
      <c r="M75" s="291" t="inlineStr">
        <is>
          <t>Pump Shaft Power</t>
        </is>
      </c>
      <c r="N75" s="295" t="inlineStr">
        <is>
          <t>k W</t>
        </is>
      </c>
      <c r="O75" s="377">
        <f>IF(O74&gt;0,IF(O72&gt;0,O74/O72,0),0)</f>
        <v/>
      </c>
      <c r="P75" s="295" t="n"/>
      <c r="Q75" s="9" t="n"/>
      <c r="AA75" s="174" t="n"/>
    </row>
    <row r="76" ht="14.15" customHeight="1">
      <c r="A76" s="295" t="n"/>
      <c r="B76" s="17" t="n"/>
      <c r="C76" s="291" t="inlineStr">
        <is>
          <t>△Pi Bξu 2/2ρ/1000</t>
        </is>
      </c>
      <c r="H76" s="295" t="n"/>
      <c r="I76" s="296" t="n"/>
      <c r="J76" s="295" t="n"/>
      <c r="K76" s="282" t="n"/>
      <c r="L76" s="295" t="n"/>
      <c r="M76" s="295" t="n"/>
      <c r="N76" s="295" t="n"/>
      <c r="O76" s="376" t="n"/>
      <c r="P76" s="295" t="n"/>
      <c r="Q76" s="9" t="n"/>
      <c r="AA76" s="174" t="n"/>
    </row>
    <row r="77" ht="14.15" customHeight="1">
      <c r="A77" s="295" t="n"/>
      <c r="B77" s="10" t="inlineStr">
        <is>
          <t>Input</t>
        </is>
      </c>
      <c r="C77" s="295" t="inlineStr">
        <is>
          <t>u</t>
        </is>
      </c>
      <c r="D77" s="291" t="inlineStr">
        <is>
          <t>Actual Velocity</t>
        </is>
      </c>
      <c r="F77" s="295" t="inlineStr">
        <is>
          <t>m/s</t>
        </is>
      </c>
      <c r="G77" s="379">
        <f>IF(H28&gt;0,H28,G28)</f>
        <v/>
      </c>
      <c r="H77" s="376" t="n"/>
      <c r="I77" s="296" t="n"/>
      <c r="J77" s="295" t="n"/>
      <c r="K77" s="442" t="inlineStr">
        <is>
          <t>NPSH</t>
        </is>
      </c>
      <c r="L77" s="408" t="n"/>
      <c r="M77" s="408" t="n"/>
      <c r="N77" s="408" t="n"/>
      <c r="O77" s="408" t="n"/>
      <c r="P77" s="408" t="n"/>
      <c r="Q77" s="409" t="n"/>
      <c r="AA77" s="174" t="n"/>
    </row>
    <row r="78" ht="14.15" customHeight="1">
      <c r="A78" s="295" t="n"/>
      <c r="B78" s="17" t="n"/>
      <c r="C78" s="295" t="inlineStr">
        <is>
          <t>ρ</t>
        </is>
      </c>
      <c r="D78" s="291" t="inlineStr">
        <is>
          <t>Density</t>
        </is>
      </c>
      <c r="F78" s="295" t="inlineStr">
        <is>
          <t>kg/m³</t>
        </is>
      </c>
      <c r="G78" s="377">
        <f>G29</f>
        <v/>
      </c>
      <c r="H78" s="376" t="n"/>
      <c r="I78" s="296" t="n"/>
      <c r="J78" s="295" t="n"/>
      <c r="K78" s="34" t="n"/>
      <c r="L78" s="295" t="inlineStr">
        <is>
          <t>NPSHa PINPV</t>
        </is>
      </c>
      <c r="O78" s="295" t="n"/>
      <c r="P78" s="295" t="n"/>
      <c r="Q78" s="9" t="n"/>
      <c r="AA78" s="174" t="n"/>
    </row>
    <row r="79" ht="14.15" customHeight="1">
      <c r="A79" s="295" t="n"/>
      <c r="B79" s="17" t="n"/>
      <c r="C79" s="295" t="inlineStr">
        <is>
          <t>ξ</t>
        </is>
      </c>
      <c r="D79" s="291" t="inlineStr">
        <is>
          <t>Local Resistance Coeff.</t>
        </is>
      </c>
      <c r="F79" s="291" t="inlineStr">
        <is>
          <t>──</t>
        </is>
      </c>
      <c r="G79" s="377">
        <f>G80+G81</f>
        <v/>
      </c>
      <c r="H79" s="376" t="n"/>
      <c r="I79" s="296" t="n"/>
      <c r="J79" s="295" t="n"/>
      <c r="K79" s="34" t="inlineStr">
        <is>
          <t>Input</t>
        </is>
      </c>
      <c r="L79" s="295" t="inlineStr">
        <is>
          <t>PV</t>
        </is>
      </c>
      <c r="M79" s="291" t="inlineStr">
        <is>
          <t>Vapor Pressure at Suction Temperature</t>
        </is>
      </c>
      <c r="N79" s="295" t="inlineStr">
        <is>
          <t>k Pa</t>
        </is>
      </c>
      <c r="O79" s="373" t="n">
        <v>30</v>
      </c>
      <c r="P79" s="295" t="n"/>
      <c r="Q79" s="9" t="n"/>
      <c r="AA79" s="174" t="n"/>
    </row>
    <row r="80" ht="14.15" customHeight="1">
      <c r="A80" s="295" t="n"/>
      <c r="B80" s="17" t="n"/>
      <c r="C80" s="295" t="n"/>
      <c r="D80" s="291" t="inlineStr">
        <is>
          <t>Pipe→Equipment</t>
        </is>
      </c>
      <c r="F80" s="425" t="n"/>
      <c r="G80" s="443">
        <f>IF(F80&gt;0,0,0)</f>
        <v/>
      </c>
      <c r="H80" s="376" t="n"/>
      <c r="I80" s="296" t="n"/>
      <c r="J80" s="295" t="n"/>
      <c r="K80" s="34" t="n"/>
      <c r="L80" s="295" t="inlineStr">
        <is>
          <t>NPSHr</t>
        </is>
      </c>
      <c r="M80" s="291" t="inlineStr">
        <is>
          <t>Required Suction</t>
        </is>
      </c>
      <c r="N80" s="295" t="inlineStr">
        <is>
          <t>m</t>
        </is>
      </c>
      <c r="O80" s="373" t="n">
        <v>2</v>
      </c>
      <c r="P80" s="105" t="n"/>
      <c r="Q80" s="9" t="n"/>
      <c r="AA80" s="174" t="n"/>
    </row>
    <row r="81" ht="14.15" customHeight="1">
      <c r="A81" s="295" t="n"/>
      <c r="B81" s="17" t="n"/>
      <c r="D81" s="291" t="inlineStr">
        <is>
          <t>Equipment→Pipe</t>
        </is>
      </c>
      <c r="F81" s="425" t="n"/>
      <c r="G81" s="443">
        <f>IF(F81&gt;0,0.5+1,0)</f>
        <v/>
      </c>
      <c r="H81" s="376" t="n"/>
      <c r="I81" s="296" t="n"/>
      <c r="J81" s="295" t="n"/>
      <c r="K81" s="282" t="n"/>
      <c r="L81" s="295" t="n"/>
      <c r="M81" s="295" t="n"/>
      <c r="N81" s="295" t="n"/>
      <c r="O81" s="295" t="n"/>
      <c r="P81" s="295" t="n"/>
      <c r="Q81" s="9" t="n"/>
      <c r="AA81" s="174" t="n"/>
    </row>
    <row r="82" ht="14.15" customHeight="1">
      <c r="A82" s="295" t="n"/>
      <c r="B82" s="17" t="n"/>
      <c r="C82" s="295" t="n"/>
      <c r="D82" s="295" t="n"/>
      <c r="E82" s="295" t="n"/>
      <c r="F82" s="376" t="n"/>
      <c r="G82" s="376" t="n"/>
      <c r="H82" s="401" t="n"/>
      <c r="I82" s="296" t="n"/>
      <c r="J82" s="295" t="n"/>
      <c r="K82" s="34" t="inlineStr">
        <is>
          <t>Output</t>
        </is>
      </c>
      <c r="L82" s="295" t="inlineStr">
        <is>
          <t>NPSHa</t>
        </is>
      </c>
      <c r="M82" s="291" t="inlineStr">
        <is>
          <t>NPSH Available (Net Positive Suction Head)</t>
        </is>
      </c>
      <c r="N82" s="295" t="inlineStr">
        <is>
          <t>m</t>
        </is>
      </c>
      <c r="O82" s="377">
        <f>IF(G10&gt;0,O46*1000/(9.81*G10)-O79*1000/(9.81*G10),0)</f>
        <v/>
      </c>
      <c r="P82" s="105">
        <f>IF(I18&gt;0,IF((I17/I18)&lt;1,"NPSHa",IF((I17/I18)&lt;1.1,"NPSHa",IF((I17/I18)&lt;1.3,"NPSHa",IF((I17/I18)&lt;3,"InstallationHeight","InstallationHeight")))),"")</f>
        <v/>
      </c>
      <c r="Q82" s="9" t="n"/>
      <c r="AA82" s="174" t="n"/>
    </row>
    <row r="83" ht="14.15" customHeight="1">
      <c r="A83" s="295" t="n"/>
      <c r="B83" s="10" t="inlineStr">
        <is>
          <t>Output</t>
        </is>
      </c>
      <c r="C83" s="291" t="inlineStr">
        <is>
          <t>△Pi B</t>
        </is>
      </c>
      <c r="D83" s="291" t="inlineStr">
        <is>
          <t>Equipment Entry/Exit ΔP</t>
        </is>
      </c>
      <c r="F83" s="295" t="inlineStr">
        <is>
          <t>k Pa</t>
        </is>
      </c>
      <c r="G83" s="377">
        <f>G79*(G77*G77/2)*G10/1000</f>
        <v/>
      </c>
      <c r="H83" s="441" t="n"/>
      <c r="I83" s="296" t="n"/>
      <c r="J83" s="295" t="n"/>
      <c r="K83" s="34" t="n"/>
      <c r="L83" s="295" t="n"/>
      <c r="M83" s="295" t="inlineStr">
        <is>
          <t>NPSH Margin</t>
        </is>
      </c>
      <c r="N83" s="295" t="inlineStr">
        <is>
          <t>m</t>
        </is>
      </c>
      <c r="O83" s="444">
        <f>IF(O80*O82&gt;0,O82-O80,0)</f>
        <v/>
      </c>
      <c r="P83" s="445">
        <f>IF(O80*O82&gt;0,IF((O82/O80)&lt;1,"InstallationHeight",IF((O82/O80)&lt;1.1,"",IF((O82/O80)&lt;1.3,"",IF((O82/O80)&lt;3,"",IF((O82/O80)&lt;6,"",""))))),"")</f>
        <v/>
      </c>
      <c r="Q83" s="446" t="n"/>
      <c r="AA83" s="174" t="n"/>
    </row>
    <row r="84" ht="14.15" customHeight="1">
      <c r="A84" s="295" t="n"/>
      <c r="B84" s="447" t="n"/>
      <c r="C84" s="448" t="n"/>
      <c r="D84" s="448" t="n"/>
      <c r="E84" s="448" t="n"/>
      <c r="F84" s="448" t="n"/>
      <c r="G84" s="448" t="n"/>
      <c r="H84" s="448" t="n"/>
      <c r="I84" s="449" t="n"/>
      <c r="J84" s="295" t="n"/>
      <c r="K84" s="269" t="n"/>
      <c r="L84" s="103" t="n"/>
      <c r="M84" s="103" t="n"/>
      <c r="N84" s="103" t="n"/>
      <c r="O84" s="103" t="n"/>
      <c r="P84" s="103" t="n"/>
      <c r="Q84" s="271" t="n"/>
      <c r="AA84" s="174" t="n"/>
    </row>
    <row r="85" ht="14.15" customHeight="1">
      <c r="A85" s="295" t="n"/>
      <c r="B85" s="450" t="n"/>
      <c r="C85" s="408" t="n"/>
      <c r="D85" s="408" t="n"/>
      <c r="E85" s="408" t="n"/>
      <c r="F85" s="408" t="n"/>
      <c r="G85" s="408" t="n"/>
      <c r="H85" s="408" t="n"/>
      <c r="I85" s="409" t="n"/>
      <c r="J85" s="295" t="n"/>
      <c r="K85" s="451" t="inlineStr">
        <is>
          <t>Pump Calculation Result Summary</t>
        </is>
      </c>
      <c r="L85" s="392" t="n"/>
      <c r="M85" s="392" t="n"/>
      <c r="N85" s="392" t="n"/>
      <c r="O85" s="392" t="n"/>
      <c r="P85" s="392" t="n"/>
      <c r="Q85" s="393" t="n"/>
      <c r="AA85" s="174" t="n"/>
    </row>
    <row r="86" ht="14.15" customHeight="1">
      <c r="A86" s="295" t="n"/>
      <c r="B86" s="10" t="inlineStr">
        <is>
          <t>Total Pressure Drop</t>
        </is>
      </c>
      <c r="C86" s="291" t="inlineStr">
        <is>
          <t>△PF△PF''△Pi A△Pi B</t>
        </is>
      </c>
      <c r="H86" s="295" t="n"/>
      <c r="I86" s="296" t="n"/>
      <c r="J86" s="295" t="n"/>
      <c r="K86" s="282" t="n"/>
      <c r="L86" s="265" t="inlineStr">
        <is>
          <t>Q</t>
        </is>
      </c>
      <c r="M86" s="264" t="inlineStr">
        <is>
          <t>Flow Rate</t>
        </is>
      </c>
      <c r="N86" s="265" t="inlineStr">
        <is>
          <t>m³/h</t>
        </is>
      </c>
      <c r="O86" s="377">
        <f>O70</f>
        <v/>
      </c>
      <c r="P86" s="403" t="n"/>
      <c r="Q86" s="9" t="n"/>
      <c r="AA86" s="174" t="n"/>
    </row>
    <row r="87" ht="14.15" customHeight="1">
      <c r="A87" s="295" t="n"/>
      <c r="B87" s="10" t="inlineStr">
        <is>
          <t>Input</t>
        </is>
      </c>
      <c r="C87" s="291" t="inlineStr">
        <is>
          <t>△PF''</t>
        </is>
      </c>
      <c r="D87" s="291" t="inlineStr">
        <is>
          <t>Straight Pipe Section Pressure Drop</t>
        </is>
      </c>
      <c r="F87" s="295" t="inlineStr">
        <is>
          <t>k Pa</t>
        </is>
      </c>
      <c r="G87" s="377">
        <f>G45</f>
        <v/>
      </c>
      <c r="H87" s="376" t="n"/>
      <c r="I87" s="296" t="n"/>
      <c r="J87" s="295" t="n"/>
      <c r="K87" s="282" t="n"/>
      <c r="L87" s="265" t="inlineStr">
        <is>
          <t>H</t>
        </is>
      </c>
      <c r="M87" s="264" t="inlineStr">
        <is>
          <t>Head</t>
        </is>
      </c>
      <c r="N87" s="265" t="inlineStr">
        <is>
          <t>m</t>
        </is>
      </c>
      <c r="O87" s="377">
        <f>O66</f>
        <v/>
      </c>
      <c r="P87" s="295" t="n"/>
      <c r="Q87" s="9" t="n"/>
      <c r="AA87" s="174" t="n"/>
    </row>
    <row r="88" ht="14.15" customHeight="1">
      <c r="A88" s="295" t="n"/>
      <c r="B88" s="17" t="n"/>
      <c r="C88" s="291" t="inlineStr">
        <is>
          <t>△Pi A</t>
        </is>
      </c>
      <c r="D88" s="291" t="inlineStr">
        <is>
          <t>Local (Fitting) Pressure Drop</t>
        </is>
      </c>
      <c r="F88" s="295" t="inlineStr">
        <is>
          <t>k Pa</t>
        </is>
      </c>
      <c r="G88" s="377">
        <f>G73</f>
        <v/>
      </c>
      <c r="H88" s="376" t="n"/>
      <c r="I88" s="296" t="n"/>
      <c r="J88" s="295" t="n"/>
      <c r="K88" s="282" t="n"/>
      <c r="L88" s="295" t="inlineStr">
        <is>
          <t>NPSHa</t>
        </is>
      </c>
      <c r="M88" s="291" t="inlineStr">
        <is>
          <t>NPSH Available (Net Positive Suction Head)</t>
        </is>
      </c>
      <c r="N88" s="295" t="inlineStr">
        <is>
          <t>m</t>
        </is>
      </c>
      <c r="O88" s="375">
        <f>O82</f>
        <v/>
      </c>
      <c r="P88" s="376" t="n"/>
      <c r="Q88" s="9" t="n"/>
      <c r="AA88" s="174" t="n"/>
    </row>
    <row r="89" ht="14.15" customHeight="1">
      <c r="A89" s="295" t="n"/>
      <c r="B89" s="17" t="n"/>
      <c r="C89" s="291" t="inlineStr">
        <is>
          <t>△Pi B</t>
        </is>
      </c>
      <c r="D89" s="291" t="inlineStr">
        <is>
          <t>Equipment Entry/Exit ΔP</t>
        </is>
      </c>
      <c r="F89" s="295" t="inlineStr">
        <is>
          <t>k Pa</t>
        </is>
      </c>
      <c r="G89" s="377">
        <f>G83</f>
        <v/>
      </c>
      <c r="H89" s="376" t="n"/>
      <c r="I89" s="296" t="n"/>
      <c r="J89" s="295" t="n"/>
      <c r="K89" s="282" t="n"/>
      <c r="L89" s="265" t="inlineStr">
        <is>
          <t>PCALT</t>
        </is>
      </c>
      <c r="M89" s="264" t="inlineStr">
        <is>
          <t>Driver Power</t>
        </is>
      </c>
      <c r="N89" s="265" t="inlineStr">
        <is>
          <t>k W</t>
        </is>
      </c>
      <c r="O89" s="377">
        <f>O74</f>
        <v/>
      </c>
      <c r="P89" s="295" t="n"/>
      <c r="Q89" s="9" t="n"/>
      <c r="AA89" s="174" t="n"/>
    </row>
    <row r="90" ht="14.15" customHeight="1">
      <c r="A90" s="295" t="n"/>
      <c r="B90" s="17" t="n"/>
      <c r="C90" s="295" t="n"/>
      <c r="D90" s="295" t="n"/>
      <c r="E90" s="295" t="n"/>
      <c r="F90" s="295" t="n"/>
      <c r="G90" s="295" t="n"/>
      <c r="H90" s="401" t="n"/>
      <c r="I90" s="296" t="n"/>
      <c r="J90" s="295" t="n"/>
      <c r="K90" s="282" t="n"/>
      <c r="L90" s="265" t="inlineStr">
        <is>
          <t>E</t>
        </is>
      </c>
      <c r="M90" s="264" t="inlineStr">
        <is>
          <t>Efficiency</t>
        </is>
      </c>
      <c r="N90" s="264" t="inlineStr">
        <is>
          <t>──</t>
        </is>
      </c>
      <c r="O90" s="113">
        <f>O72</f>
        <v/>
      </c>
      <c r="P90" s="376" t="n"/>
      <c r="Q90" s="9" t="n"/>
      <c r="AA90" s="174" t="n"/>
    </row>
    <row r="91" ht="14.15" customHeight="1">
      <c r="A91" s="295" t="n"/>
      <c r="B91" s="10" t="inlineStr">
        <is>
          <t>Output</t>
        </is>
      </c>
      <c r="C91" s="291" t="inlineStr">
        <is>
          <t>△PF</t>
        </is>
      </c>
      <c r="D91" s="291" t="inlineStr">
        <is>
          <t>Total Friction Pressure Drop</t>
        </is>
      </c>
      <c r="F91" s="295" t="inlineStr">
        <is>
          <t>k Pa</t>
        </is>
      </c>
      <c r="G91" s="377">
        <f>G87+G88+G89</f>
        <v/>
      </c>
      <c r="H91" s="441" t="n"/>
      <c r="I91" s="296" t="n"/>
      <c r="J91" s="295" t="n"/>
      <c r="K91" s="282" t="n"/>
      <c r="L91" s="295" t="inlineStr">
        <is>
          <t>P shaft</t>
        </is>
      </c>
      <c r="M91" s="291" t="inlineStr">
        <is>
          <t>Shaft Power</t>
        </is>
      </c>
      <c r="N91" s="295" t="inlineStr">
        <is>
          <t>k W</t>
        </is>
      </c>
      <c r="O91" s="377">
        <f>O75</f>
        <v/>
      </c>
      <c r="P91" s="264" t="n"/>
      <c r="Q91" s="9" t="n"/>
      <c r="AA91" s="174" t="n"/>
    </row>
    <row r="92" ht="14.15" customHeight="1" thickBot="1">
      <c r="A92" s="295" t="n"/>
      <c r="B92" s="48" t="n"/>
      <c r="C92" s="49" t="n"/>
      <c r="D92" s="49" t="n"/>
      <c r="E92" s="49" t="n"/>
      <c r="F92" s="49" t="n"/>
      <c r="G92" s="49" t="n"/>
      <c r="H92" s="49" t="n"/>
      <c r="I92" s="50" t="n"/>
      <c r="J92" s="295" t="n"/>
      <c r="K92" s="51" t="n"/>
      <c r="L92" s="52" t="n"/>
      <c r="M92" s="52" t="n"/>
      <c r="N92" s="52" t="n"/>
      <c r="O92" s="52" t="n"/>
      <c r="P92" s="52" t="n"/>
      <c r="Q92" s="53" t="n"/>
      <c r="AA92" s="174" t="n"/>
    </row>
    <row r="93" ht="14.15" customHeight="1" thickTop="1">
      <c r="A93" s="136" t="n"/>
      <c r="B93" s="136" t="n"/>
      <c r="C93" s="136" t="n"/>
      <c r="D93" s="136" t="n"/>
      <c r="E93" s="136" t="n"/>
      <c r="F93" s="136" t="n"/>
      <c r="G93" s="136" t="n"/>
      <c r="H93" s="136" t="n"/>
      <c r="I93" s="136" t="n"/>
      <c r="J93" s="136" t="n"/>
      <c r="K93" s="258" t="n"/>
      <c r="L93" s="258" t="n"/>
      <c r="M93" s="258" t="n"/>
      <c r="N93" s="258" t="n"/>
      <c r="O93" s="258" t="n"/>
      <c r="P93" s="258" t="n"/>
      <c r="Q93" s="258" t="n"/>
      <c r="R93" s="258" t="n"/>
      <c r="S93" s="258" t="n"/>
      <c r="T93" s="258" t="n"/>
      <c r="U93" s="258" t="n"/>
      <c r="V93" s="258" t="n"/>
      <c r="W93" s="258" t="n"/>
      <c r="X93" s="258" t="n"/>
      <c r="Y93" s="258" t="n"/>
      <c r="Z93" s="258" t="n"/>
      <c r="AA93" s="175" t="n"/>
    </row>
    <row r="94" ht="14.15" customHeight="1">
      <c r="A94" s="303" t="n"/>
      <c r="B94" s="148" t="n"/>
      <c r="C94" s="148" t="n"/>
      <c r="D94" s="148" t="n"/>
      <c r="E94" s="148" t="n"/>
      <c r="F94" s="148" t="n"/>
      <c r="G94" s="148" t="n"/>
      <c r="H94" s="148" t="n"/>
      <c r="I94" s="148" t="n"/>
      <c r="J94" s="303" t="n"/>
      <c r="K94" s="148" t="n"/>
      <c r="L94" s="148" t="n"/>
      <c r="M94" s="148" t="n"/>
      <c r="N94" s="148" t="n"/>
      <c r="O94" s="148" t="n"/>
      <c r="P94" s="148" t="n"/>
      <c r="Q94" s="148" t="n"/>
      <c r="R94" s="148" t="n"/>
      <c r="S94" s="148" t="n"/>
      <c r="T94" s="148" t="n"/>
      <c r="U94" s="148" t="n"/>
      <c r="V94" s="148" t="n"/>
      <c r="W94" s="148" t="n"/>
      <c r="X94" s="148" t="n"/>
      <c r="Y94" s="148" t="n"/>
      <c r="Z94" s="148" t="n"/>
    </row>
    <row r="95" ht="14.15" customHeight="1">
      <c r="A95" s="303" t="n"/>
      <c r="B95" s="172" t="n"/>
      <c r="C95" s="303" t="n"/>
      <c r="D95" s="303" t="n"/>
      <c r="E95" s="303" t="n"/>
      <c r="F95" s="303" t="n"/>
      <c r="G95" s="303" t="n"/>
      <c r="H95" s="303" t="n"/>
      <c r="I95" s="303" t="n"/>
      <c r="J95" s="148" t="n"/>
      <c r="K95" s="148" t="n"/>
      <c r="L95" s="148" t="n"/>
      <c r="M95" s="148" t="n"/>
      <c r="N95" s="148" t="n"/>
      <c r="O95" s="148" t="n"/>
      <c r="P95" s="148" t="n"/>
      <c r="Q95" s="148" t="n"/>
      <c r="R95" s="148" t="n"/>
      <c r="S95" s="148" t="n"/>
      <c r="T95" s="148" t="n"/>
      <c r="U95" s="148" t="n"/>
      <c r="V95" s="148" t="n"/>
      <c r="W95" s="148" t="n"/>
      <c r="X95" s="148" t="n"/>
      <c r="Y95" s="148" t="n"/>
      <c r="Z95" s="148" t="n"/>
    </row>
    <row r="96" ht="14.15" customHeight="1">
      <c r="A96" s="303" t="n"/>
      <c r="B96" s="303" t="n"/>
      <c r="C96" s="303" t="n"/>
      <c r="D96" s="303" t="n"/>
      <c r="E96" s="303" t="n"/>
      <c r="F96" s="303" t="n"/>
      <c r="G96" s="303" t="n"/>
      <c r="H96" s="303" t="n"/>
      <c r="I96" s="303" t="n"/>
      <c r="J96" s="303" t="n"/>
      <c r="K96" s="148" t="n"/>
      <c r="L96" s="148" t="n"/>
      <c r="M96" s="148" t="n"/>
      <c r="N96" s="303" t="n"/>
      <c r="O96" s="148" t="n"/>
      <c r="P96" s="148" t="n"/>
      <c r="Q96" s="148" t="n"/>
      <c r="R96" s="148" t="n"/>
      <c r="S96" s="148" t="n"/>
      <c r="T96" s="148" t="n"/>
      <c r="U96" s="148" t="n"/>
      <c r="V96" s="148" t="n"/>
      <c r="W96" s="148" t="n"/>
      <c r="X96" s="148" t="n"/>
      <c r="Y96" s="148" t="n"/>
      <c r="Z96" s="148" t="n"/>
    </row>
    <row r="97" ht="14.15" customHeight="1">
      <c r="A97" s="303" t="n"/>
      <c r="B97" s="303" t="n"/>
      <c r="C97" s="303" t="n"/>
      <c r="D97" s="303" t="n"/>
      <c r="E97" s="303" t="n"/>
      <c r="F97" s="303" t="n"/>
      <c r="G97" s="303" t="n"/>
      <c r="H97" s="303" t="n"/>
      <c r="I97" s="303" t="n"/>
      <c r="J97" s="303" t="n"/>
      <c r="K97" s="148" t="n"/>
      <c r="L97" s="148" t="n"/>
      <c r="M97" s="148" t="n"/>
      <c r="N97" s="303" t="n"/>
      <c r="O97" s="148" t="n"/>
      <c r="P97" s="148" t="n"/>
      <c r="Q97" s="148" t="n"/>
      <c r="R97" s="148" t="n"/>
      <c r="S97" s="148" t="n"/>
      <c r="T97" s="148" t="n"/>
      <c r="U97" s="148" t="n"/>
      <c r="V97" s="148" t="n"/>
      <c r="W97" s="148" t="n"/>
      <c r="X97" s="148" t="n"/>
      <c r="Y97" s="148" t="n"/>
      <c r="Z97" s="148" t="n"/>
    </row>
    <row r="98" ht="14.15" customHeight="1">
      <c r="A98" s="303" t="n"/>
      <c r="B98" s="303" t="n"/>
      <c r="C98" s="303" t="n"/>
      <c r="D98" s="303" t="n"/>
      <c r="E98" s="303" t="n"/>
      <c r="F98" s="303" t="n"/>
      <c r="G98" s="303" t="n"/>
      <c r="H98" s="303" t="n"/>
      <c r="I98" s="303" t="n"/>
      <c r="J98" s="303" t="n"/>
      <c r="K98" s="148" t="n"/>
      <c r="L98" s="148" t="n"/>
      <c r="M98" s="148" t="n"/>
      <c r="N98" s="303" t="n"/>
      <c r="O98" s="148" t="n"/>
      <c r="P98" s="148" t="n"/>
      <c r="Q98" s="148" t="n"/>
      <c r="R98" s="148" t="n"/>
      <c r="S98" s="148" t="n"/>
      <c r="T98" s="148" t="n"/>
      <c r="U98" s="148" t="n"/>
      <c r="V98" s="148" t="n"/>
      <c r="W98" s="148" t="n"/>
      <c r="X98" s="148" t="n"/>
      <c r="Y98" s="148" t="n"/>
      <c r="Z98" s="148" t="n"/>
    </row>
    <row r="99" ht="14.15" customHeight="1">
      <c r="A99" s="303" t="n"/>
      <c r="B99" s="303" t="n"/>
      <c r="C99" s="303" t="n"/>
      <c r="D99" s="303" t="n"/>
      <c r="E99" s="303" t="n"/>
      <c r="F99" s="303" t="n"/>
      <c r="G99" s="303" t="n"/>
      <c r="H99" s="303" t="n"/>
      <c r="I99" s="303" t="n"/>
      <c r="J99" s="303" t="n"/>
      <c r="K99" s="148" t="n"/>
      <c r="L99" s="148" t="n"/>
      <c r="M99" s="148" t="n"/>
      <c r="N99" s="303" t="n"/>
      <c r="O99" s="148" t="n"/>
      <c r="P99" s="148" t="n"/>
      <c r="Q99" s="148" t="n"/>
      <c r="R99" s="148" t="n"/>
      <c r="S99" s="148" t="n"/>
      <c r="T99" s="148" t="n"/>
      <c r="U99" s="148" t="n"/>
      <c r="V99" s="148" t="n"/>
      <c r="W99" s="148" t="n"/>
      <c r="X99" s="148" t="n"/>
      <c r="Y99" s="148" t="n"/>
      <c r="Z99" s="148" t="n"/>
    </row>
    <row r="100" ht="14.15" customHeight="1">
      <c r="A100" s="303" t="n"/>
      <c r="B100" s="303" t="n"/>
      <c r="C100" s="303" t="n"/>
      <c r="D100" s="303" t="n"/>
      <c r="E100" s="303" t="n"/>
      <c r="F100" s="303" t="n"/>
      <c r="G100" s="303" t="n"/>
      <c r="H100" s="303" t="n"/>
      <c r="I100" s="303" t="n"/>
      <c r="J100" s="303" t="n"/>
      <c r="K100" s="148" t="n"/>
      <c r="L100" s="148" t="n"/>
      <c r="M100" s="148" t="n"/>
      <c r="N100" s="303" t="n"/>
      <c r="O100" s="148" t="n"/>
      <c r="P100" s="148" t="n"/>
      <c r="Q100" s="148" t="n"/>
      <c r="R100" s="148" t="n"/>
      <c r="S100" s="148" t="n"/>
      <c r="T100" s="148" t="n"/>
      <c r="U100" s="148" t="n"/>
      <c r="V100" s="148" t="n"/>
      <c r="W100" s="148" t="n"/>
      <c r="X100" s="148" t="n"/>
      <c r="Y100" s="148" t="n"/>
      <c r="Z100" s="148" t="n"/>
    </row>
    <row r="101" ht="14.15" customHeight="1">
      <c r="A101" s="303" t="n"/>
      <c r="B101" s="303" t="n"/>
      <c r="C101" s="303" t="n"/>
      <c r="D101" s="303" t="n"/>
      <c r="E101" s="303" t="n"/>
      <c r="F101" s="303" t="n"/>
      <c r="G101" s="303" t="n"/>
      <c r="H101" s="303" t="n"/>
      <c r="I101" s="303" t="n"/>
      <c r="J101" s="303" t="n"/>
      <c r="K101" s="148" t="n"/>
      <c r="L101" s="148" t="n"/>
      <c r="M101" s="148" t="n"/>
      <c r="N101" s="303" t="n"/>
      <c r="O101" s="148" t="n"/>
      <c r="P101" s="148" t="n"/>
      <c r="Q101" s="148" t="n"/>
      <c r="R101" s="148" t="n"/>
      <c r="S101" s="148" t="n"/>
      <c r="T101" s="148" t="n"/>
      <c r="U101" s="148" t="n"/>
      <c r="V101" s="148" t="n"/>
      <c r="W101" s="148" t="n"/>
      <c r="X101" s="148" t="n"/>
      <c r="Y101" s="148" t="n"/>
      <c r="Z101" s="148" t="n"/>
    </row>
    <row r="102" ht="14.15" customHeight="1">
      <c r="A102" s="303" t="n"/>
      <c r="B102" s="303" t="n"/>
      <c r="C102" s="303" t="n"/>
      <c r="D102" s="303" t="n"/>
      <c r="E102" s="303" t="n"/>
      <c r="F102" s="303" t="n"/>
      <c r="G102" s="303" t="n"/>
      <c r="H102" s="303" t="n"/>
      <c r="I102" s="303" t="n"/>
      <c r="J102" s="303" t="n"/>
      <c r="K102" s="148" t="n"/>
      <c r="L102" s="148" t="n"/>
      <c r="M102" s="148" t="n"/>
      <c r="N102" s="303" t="n"/>
      <c r="O102" s="148" t="n"/>
      <c r="P102" s="148" t="n"/>
      <c r="Q102" s="148" t="n"/>
      <c r="R102" s="148" t="n"/>
      <c r="S102" s="148" t="n"/>
      <c r="T102" s="148" t="n"/>
      <c r="U102" s="148" t="n"/>
      <c r="V102" s="148" t="n"/>
      <c r="W102" s="148" t="n"/>
      <c r="X102" s="148" t="n"/>
      <c r="Y102" s="148" t="n"/>
      <c r="Z102" s="148" t="n"/>
    </row>
    <row r="103" ht="14.15" customHeight="1">
      <c r="A103" s="303" t="n"/>
      <c r="B103" s="303" t="n"/>
      <c r="C103" s="303" t="n"/>
      <c r="D103" s="303" t="n"/>
      <c r="E103" s="303" t="n"/>
      <c r="F103" s="303" t="n"/>
      <c r="G103" s="303" t="n"/>
      <c r="H103" s="303" t="n"/>
      <c r="I103" s="303" t="n"/>
      <c r="J103" s="303" t="n"/>
      <c r="K103" s="148" t="n"/>
      <c r="L103" s="148" t="n"/>
      <c r="M103" s="148" t="n"/>
      <c r="N103" s="303" t="n"/>
      <c r="O103" s="148" t="n"/>
      <c r="P103" s="148" t="n"/>
      <c r="Q103" s="148" t="n"/>
      <c r="R103" s="148" t="n"/>
      <c r="S103" s="148" t="n"/>
      <c r="T103" s="148" t="n"/>
      <c r="U103" s="148" t="n"/>
      <c r="V103" s="148" t="n"/>
      <c r="W103" s="148" t="n"/>
      <c r="X103" s="148" t="n"/>
      <c r="Y103" s="148" t="n"/>
      <c r="Z103" s="148" t="n"/>
    </row>
    <row r="104" ht="14.15" customHeight="1">
      <c r="A104" s="303" t="n"/>
      <c r="B104" s="303" t="n"/>
      <c r="C104" s="303" t="n"/>
      <c r="D104" s="452" t="inlineStr">
        <is>
          <t>Table 1εPipe Wall Absolute Roughnessmm</t>
        </is>
      </c>
      <c r="E104" s="453" t="n"/>
      <c r="F104" s="453" t="n"/>
      <c r="G104" s="454" t="n"/>
      <c r="H104" s="303" t="n"/>
      <c r="I104" s="303" t="n"/>
      <c r="J104" s="303" t="n"/>
      <c r="K104" s="303" t="n"/>
      <c r="L104" s="303" t="n"/>
      <c r="M104" s="303" t="n"/>
      <c r="N104" s="303" t="n"/>
      <c r="O104" s="148" t="n"/>
      <c r="P104" s="148" t="n"/>
      <c r="Q104" s="148" t="n"/>
      <c r="R104" s="148" t="n"/>
      <c r="S104" s="148" t="n"/>
      <c r="T104" s="148" t="n"/>
      <c r="U104" s="148" t="n"/>
      <c r="V104" s="148" t="n"/>
      <c r="W104" s="148" t="n"/>
      <c r="X104" s="148" t="n"/>
      <c r="Y104" s="148" t="n"/>
      <c r="Z104" s="148" t="n"/>
    </row>
    <row r="105" ht="14.15" customHeight="1">
      <c r="A105" s="148" t="n"/>
      <c r="B105" s="303" t="n"/>
      <c r="C105" s="303" t="n"/>
      <c r="D105" s="347" t="inlineStr">
        <is>
          <t>Newoperation Non-corroded's Seamless steel pipe</t>
        </is>
      </c>
      <c r="E105" s="455" t="n"/>
      <c r="F105" s="455" t="n"/>
      <c r="G105" s="346" t="inlineStr">
        <is>
          <t>0.06~0.1</t>
        </is>
      </c>
      <c r="H105" s="303" t="n"/>
      <c r="I105" s="303" t="n"/>
      <c r="J105" s="148" t="n"/>
      <c r="K105" s="303" t="n"/>
      <c r="L105" s="303" t="n"/>
      <c r="M105" s="303" t="n"/>
      <c r="N105" s="303" t="n"/>
      <c r="O105" s="303" t="n"/>
      <c r="P105" s="303" t="n"/>
      <c r="Q105" s="303" t="n"/>
      <c r="R105" s="148" t="n"/>
      <c r="S105" s="148" t="n"/>
      <c r="T105" s="148" t="n"/>
      <c r="U105" s="148" t="n"/>
      <c r="V105" s="148" t="n"/>
      <c r="W105" s="148" t="n"/>
      <c r="X105" s="148" t="n"/>
      <c r="Y105" s="148" t="n"/>
      <c r="Z105" s="148" t="n"/>
    </row>
    <row r="106" ht="14.15" customHeight="1">
      <c r="A106" s="303" t="n"/>
      <c r="B106" s="303" t="n"/>
      <c r="C106" s="303" t="n"/>
      <c r="D106" s="347" t="inlineStr">
        <is>
          <t>Normal operating condition,Seamless steel pipe</t>
        </is>
      </c>
      <c r="E106" s="455" t="n"/>
      <c r="F106" s="455" t="n"/>
      <c r="G106" s="346" t="n">
        <v>0.2</v>
      </c>
      <c r="H106" s="303" t="n"/>
      <c r="I106" s="303" t="n"/>
      <c r="J106" s="303" t="n"/>
      <c r="K106" s="303" t="n"/>
      <c r="L106" s="303" t="n"/>
      <c r="M106" s="303" t="n"/>
      <c r="N106" s="303" t="n"/>
      <c r="O106" s="303" t="n"/>
      <c r="P106" s="303" t="n"/>
      <c r="Q106" s="303" t="n"/>
      <c r="R106" s="148" t="n"/>
      <c r="S106" s="148" t="n"/>
      <c r="T106" s="148" t="n"/>
      <c r="U106" s="148" t="n"/>
      <c r="V106" s="148" t="n"/>
      <c r="W106" s="148" t="n"/>
      <c r="X106" s="148" t="n"/>
      <c r="Y106" s="148" t="n"/>
      <c r="Z106" s="148" t="n"/>
    </row>
    <row r="107" ht="14.15" customHeight="1">
      <c r="A107" s="303" t="n"/>
      <c r="B107" s="303" t="n"/>
      <c r="C107" s="303" t="n"/>
      <c r="D107" s="328" t="inlineStr">
        <is>
          <t>Normal operating condition,Welded Steel Pipe
Low corrosion's Seamless steel pipe</t>
        </is>
      </c>
      <c r="E107" s="455" t="n"/>
      <c r="F107" s="455" t="n"/>
      <c r="G107" s="346" t="inlineStr">
        <is>
          <t>0.2~0.3</t>
        </is>
      </c>
      <c r="H107" s="303" t="n"/>
      <c r="I107" s="303" t="n"/>
      <c r="J107" s="303" t="n"/>
      <c r="K107" s="148" t="n"/>
      <c r="L107" s="148" t="n"/>
      <c r="M107" s="148" t="n"/>
      <c r="N107" s="148" t="n"/>
      <c r="O107" s="148" t="n"/>
      <c r="P107" s="148" t="n"/>
      <c r="Q107" s="148" t="n"/>
      <c r="R107" s="148" t="n"/>
      <c r="S107" s="148" t="n"/>
      <c r="T107" s="148" t="n"/>
      <c r="U107" s="148" t="n"/>
      <c r="V107" s="148" t="n"/>
      <c r="W107" s="148" t="n"/>
      <c r="X107" s="148" t="n"/>
      <c r="Y107" s="148" t="n"/>
      <c r="Z107" s="148" t="n"/>
    </row>
    <row r="108" ht="14.15" customHeight="1">
      <c r="A108" s="303" t="n"/>
      <c r="B108" s="148" t="n"/>
      <c r="C108" s="148" t="n"/>
      <c r="D108" s="456" t="n"/>
      <c r="E108" s="455" t="n"/>
      <c r="F108" s="455" t="n"/>
      <c r="G108" s="457" t="n"/>
      <c r="H108" s="148" t="n"/>
      <c r="I108" s="148" t="n"/>
      <c r="J108" s="303" t="n"/>
      <c r="K108" s="148" t="n"/>
      <c r="L108" s="148" t="n"/>
      <c r="M108" s="148" t="n"/>
      <c r="N108" s="148" t="n"/>
      <c r="O108" s="148" t="n"/>
      <c r="P108" s="148" t="n"/>
      <c r="Q108" s="148" t="n"/>
      <c r="R108" s="148" t="n"/>
      <c r="S108" s="148" t="n"/>
      <c r="T108" s="148" t="n"/>
      <c r="U108" s="148" t="n"/>
      <c r="V108" s="148" t="n"/>
      <c r="W108" s="148" t="n"/>
      <c r="X108" s="148" t="n"/>
      <c r="Y108" s="148" t="n"/>
      <c r="Z108" s="148" t="n"/>
    </row>
    <row r="109" ht="14.15" customHeight="1">
      <c r="A109" s="303" t="n"/>
      <c r="B109" s="303" t="n"/>
      <c r="C109" s="303" t="n"/>
      <c r="D109" s="347" t="inlineStr">
        <is>
          <t>Heavily corroded/contaminated's Seamless steel pipe</t>
        </is>
      </c>
      <c r="E109" s="455" t="n"/>
      <c r="F109" s="455" t="n"/>
      <c r="G109" s="346" t="inlineStr">
        <is>
          <t>0.5~0.6</t>
        </is>
      </c>
      <c r="H109" s="303" t="n"/>
      <c r="I109" s="303" t="n"/>
      <c r="J109" s="303" t="n"/>
      <c r="K109" s="148" t="n"/>
      <c r="L109" s="148" t="n"/>
      <c r="M109" s="148" t="n"/>
      <c r="N109" s="148" t="n"/>
      <c r="O109" s="148" t="n"/>
      <c r="P109" s="148" t="n"/>
      <c r="Q109" s="148" t="n"/>
      <c r="R109" s="303" t="n"/>
      <c r="S109" s="303" t="n"/>
      <c r="T109" s="148" t="n"/>
      <c r="U109" s="148" t="n"/>
      <c r="V109" s="148" t="n"/>
      <c r="W109" s="148" t="n"/>
      <c r="X109" s="148" t="n"/>
      <c r="Y109" s="148" t="n"/>
      <c r="Z109" s="148" t="n"/>
    </row>
    <row r="110" ht="14.15" customHeight="1">
      <c r="A110" s="303" t="n"/>
      <c r="B110" s="303" t="n"/>
      <c r="C110" s="303" t="n"/>
      <c r="D110" s="347" t="inlineStr">
        <is>
          <t>Severely corroded's Steel Pipe</t>
        </is>
      </c>
      <c r="E110" s="455" t="n"/>
      <c r="F110" s="455" t="n"/>
      <c r="G110" s="346" t="inlineStr">
        <is>
          <t>1~3</t>
        </is>
      </c>
      <c r="H110" s="303" t="n"/>
      <c r="I110" s="303" t="n"/>
      <c r="J110" s="303" t="n"/>
      <c r="K110" s="148" t="n"/>
      <c r="L110" s="148" t="n"/>
      <c r="M110" s="148" t="n"/>
      <c r="N110" s="148" t="n"/>
      <c r="O110" s="148" t="n"/>
      <c r="P110" s="148" t="n"/>
      <c r="Q110" s="148" t="n"/>
      <c r="R110" s="303" t="n"/>
      <c r="S110" s="303" t="n"/>
      <c r="T110" s="148" t="n"/>
      <c r="U110" s="148" t="n"/>
      <c r="V110" s="148" t="n"/>
      <c r="W110" s="148" t="n"/>
      <c r="X110" s="148" t="n"/>
      <c r="Y110" s="148" t="n"/>
      <c r="Z110" s="148" t="n"/>
    </row>
    <row r="111" ht="14.15" customHeight="1">
      <c r="A111" s="303" t="n"/>
      <c r="B111" s="303" t="n"/>
      <c r="C111" s="303" t="n"/>
      <c r="D111" s="348" t="n"/>
      <c r="E111" s="458" t="n"/>
      <c r="F111" s="458" t="n"/>
      <c r="G111" s="154" t="n"/>
      <c r="H111" s="303" t="n"/>
      <c r="I111" s="303" t="n"/>
      <c r="J111" s="303" t="n"/>
      <c r="K111" s="148" t="n"/>
      <c r="L111" s="148" t="n"/>
      <c r="M111" s="148" t="n"/>
      <c r="N111" s="148" t="n"/>
      <c r="O111" s="148" t="n"/>
      <c r="P111" s="148" t="n"/>
      <c r="Q111" s="148" t="n"/>
      <c r="R111" s="303" t="n"/>
      <c r="S111" s="303" t="n"/>
      <c r="T111" s="148" t="n"/>
      <c r="U111" s="148" t="n"/>
      <c r="V111" s="148" t="n"/>
      <c r="W111" s="148" t="n"/>
      <c r="X111" s="148" t="n"/>
      <c r="Y111" s="148" t="n"/>
      <c r="Z111" s="148" t="n"/>
    </row>
    <row r="112" ht="14.15" customHeight="1">
      <c r="A112" s="303" t="n"/>
      <c r="B112" s="303" t="n"/>
      <c r="C112" s="148" t="n"/>
      <c r="D112" s="148" t="n"/>
      <c r="E112" s="148" t="n"/>
      <c r="F112" s="148" t="n"/>
      <c r="G112" s="148" t="n"/>
      <c r="H112" s="303" t="n"/>
      <c r="I112" s="148" t="n"/>
      <c r="J112" s="303" t="n"/>
      <c r="K112" s="148" t="n"/>
      <c r="L112" s="148" t="n"/>
      <c r="M112" s="148" t="n"/>
      <c r="N112" s="148" t="n"/>
      <c r="O112" s="148" t="n"/>
      <c r="P112" s="148" t="n"/>
      <c r="Q112" s="148" t="n"/>
      <c r="R112" s="303" t="n"/>
      <c r="S112" s="148" t="n"/>
      <c r="T112" s="148" t="n"/>
      <c r="U112" s="148" t="n"/>
      <c r="V112" s="148" t="n"/>
      <c r="W112" s="148" t="n"/>
      <c r="X112" s="148" t="n"/>
      <c r="Y112" s="148" t="n"/>
      <c r="Z112" s="148" t="n"/>
    </row>
    <row r="113" ht="14.15" customHeight="1">
      <c r="A113" s="303" t="n"/>
      <c r="B113" s="303" t="n"/>
      <c r="C113" s="172" t="n"/>
      <c r="D113" s="148" t="n"/>
      <c r="E113" s="148" t="n"/>
      <c r="F113" s="148" t="n"/>
      <c r="G113" s="148" t="n"/>
      <c r="H113" s="303" t="n"/>
      <c r="I113" s="148" t="n"/>
      <c r="J113" s="148" t="n"/>
      <c r="K113" s="148" t="n"/>
      <c r="L113" s="148" t="n"/>
      <c r="M113" s="148" t="n"/>
      <c r="N113" s="148" t="n"/>
      <c r="O113" s="148" t="n"/>
      <c r="P113" s="148" t="n"/>
      <c r="Q113" s="148" t="n"/>
      <c r="R113" s="148" t="n"/>
      <c r="S113" s="148" t="n"/>
      <c r="T113" s="148" t="n"/>
      <c r="U113" s="148" t="n"/>
      <c r="V113" s="148" t="n"/>
      <c r="W113" s="148" t="n"/>
      <c r="X113" s="148" t="n"/>
      <c r="Y113" s="148" t="n"/>
      <c r="Z113" s="148" t="n"/>
    </row>
    <row r="114" hidden="1" ht="20.15" customHeight="1">
      <c r="A114" s="148" t="n"/>
      <c r="B114" s="303" t="n"/>
      <c r="C114" s="148" t="n"/>
      <c r="D114" s="148" t="n"/>
      <c r="E114" s="148" t="n"/>
      <c r="F114" s="148" t="n"/>
      <c r="G114" s="148" t="n"/>
      <c r="H114" s="303" t="n"/>
      <c r="I114" s="148" t="n"/>
      <c r="J114" s="148" t="n"/>
      <c r="K114" s="148" t="n"/>
      <c r="L114" s="148" t="n"/>
      <c r="M114" s="148" t="n"/>
      <c r="N114" s="148" t="n"/>
      <c r="O114" s="148" t="n"/>
      <c r="P114" s="148" t="n"/>
      <c r="Q114" s="148" t="n"/>
      <c r="R114" s="148" t="n"/>
      <c r="S114" s="148" t="n"/>
      <c r="T114" s="148" t="n"/>
      <c r="U114" s="148" t="n"/>
      <c r="V114" s="148" t="n"/>
      <c r="W114" s="148" t="n"/>
      <c r="X114" s="148" t="n"/>
      <c r="Y114" s="148" t="n"/>
      <c r="Z114" s="148" t="n"/>
    </row>
    <row r="115" hidden="1" ht="20.15" customHeight="1">
      <c r="A115" s="303" t="n"/>
      <c r="B115" s="303" t="n"/>
      <c r="C115" s="148" t="n"/>
      <c r="D115" s="148" t="n"/>
      <c r="E115" s="148" t="n"/>
      <c r="F115" s="148" t="n"/>
      <c r="G115" s="148" t="n"/>
      <c r="H115" s="303" t="n"/>
      <c r="I115" s="148" t="n"/>
      <c r="J115" s="148" t="n"/>
      <c r="K115" s="148" t="n"/>
      <c r="L115" s="148" t="n"/>
      <c r="M115" s="148" t="n"/>
      <c r="N115" s="148" t="n"/>
      <c r="O115" s="148" t="n"/>
      <c r="P115" s="148" t="n"/>
      <c r="Q115" s="148" t="n"/>
      <c r="R115" s="148" t="n"/>
      <c r="S115" s="148" t="n"/>
      <c r="T115" s="148" t="n"/>
      <c r="U115" s="148" t="n"/>
      <c r="V115" s="148" t="n"/>
      <c r="W115" s="148" t="n"/>
      <c r="X115" s="148" t="n"/>
      <c r="Y115" s="148" t="n"/>
      <c r="Z115" s="148" t="n"/>
    </row>
    <row r="116" hidden="1" ht="20.15" customHeight="1">
      <c r="A116" s="303" t="n"/>
      <c r="B116" s="303" t="n"/>
      <c r="C116" s="148" t="n"/>
      <c r="D116" s="148" t="n"/>
      <c r="E116" s="148" t="n"/>
      <c r="F116" s="148" t="n"/>
      <c r="G116" s="148" t="n"/>
      <c r="H116" s="303" t="n"/>
      <c r="I116" s="148" t="n"/>
      <c r="J116" s="148" t="n"/>
      <c r="K116" s="148" t="n"/>
      <c r="L116" s="148" t="n"/>
      <c r="M116" s="148" t="n"/>
      <c r="N116" s="148" t="n"/>
      <c r="O116" s="148" t="n"/>
      <c r="P116" s="148" t="n"/>
      <c r="Q116" s="148" t="n"/>
      <c r="R116" s="148" t="n"/>
      <c r="S116" s="148" t="n"/>
      <c r="T116" s="148" t="n"/>
      <c r="U116" s="148" t="n"/>
      <c r="V116" s="148" t="n"/>
      <c r="W116" s="148" t="n"/>
      <c r="X116" s="148" t="n"/>
      <c r="Y116" s="148" t="n"/>
      <c r="Z116" s="148" t="n"/>
    </row>
    <row r="117" hidden="1" ht="20.15" customHeight="1">
      <c r="A117" s="303" t="n"/>
      <c r="B117" s="303" t="n"/>
      <c r="C117" s="148" t="n"/>
      <c r="D117" s="148" t="n"/>
      <c r="E117" s="148" t="n"/>
      <c r="F117" s="148" t="n"/>
      <c r="G117" s="148" t="n"/>
      <c r="H117" s="303" t="n"/>
      <c r="I117" s="148" t="n"/>
      <c r="J117" s="148" t="n"/>
      <c r="K117" s="148" t="n"/>
      <c r="L117" s="148" t="n"/>
      <c r="M117" s="148" t="n"/>
      <c r="N117" s="148" t="n"/>
      <c r="O117" s="148" t="n"/>
      <c r="P117" s="148" t="n"/>
      <c r="Q117" s="148" t="n"/>
      <c r="R117" s="148" t="n"/>
      <c r="S117" s="148" t="n"/>
      <c r="T117" s="148" t="n"/>
      <c r="U117" s="148" t="n"/>
      <c r="V117" s="148" t="n"/>
      <c r="W117" s="148" t="n"/>
      <c r="X117" s="148" t="n"/>
      <c r="Y117" s="148" t="n"/>
      <c r="Z117" s="148" t="n"/>
    </row>
    <row r="118" hidden="1" ht="20.15" customHeight="1">
      <c r="A118" s="303" t="n"/>
      <c r="B118" s="303" t="n"/>
      <c r="C118" s="148" t="n"/>
      <c r="D118" s="148" t="n"/>
      <c r="E118" s="148" t="n"/>
      <c r="F118" s="148" t="n"/>
      <c r="G118" s="148" t="n"/>
      <c r="H118" s="303" t="n"/>
      <c r="I118" s="148" t="n"/>
      <c r="J118" s="148" t="n"/>
      <c r="K118" s="148" t="n"/>
      <c r="L118" s="148" t="n"/>
      <c r="M118" s="148" t="n"/>
      <c r="N118" s="148" t="n"/>
      <c r="O118" s="148" t="n"/>
      <c r="P118" s="148" t="n"/>
      <c r="Q118" s="148" t="n"/>
      <c r="R118" s="148" t="n"/>
      <c r="S118" s="148" t="n"/>
      <c r="T118" s="148" t="n"/>
      <c r="U118" s="148" t="n"/>
      <c r="V118" s="148" t="n"/>
      <c r="W118" s="148" t="n"/>
      <c r="X118" s="148" t="n"/>
      <c r="Y118" s="148" t="n"/>
      <c r="Z118" s="148" t="n"/>
    </row>
    <row r="119" hidden="1" ht="20.15" customHeight="1">
      <c r="A119" s="303" t="n"/>
      <c r="B119" s="148" t="n"/>
      <c r="C119" s="148" t="n"/>
      <c r="D119" s="148" t="n"/>
      <c r="E119" s="148" t="n"/>
      <c r="F119" s="148" t="n"/>
      <c r="G119" s="148" t="n"/>
      <c r="H119" s="148" t="n"/>
      <c r="I119" s="148" t="n"/>
      <c r="J119" s="148" t="n"/>
      <c r="K119" s="148" t="n"/>
      <c r="L119" s="148" t="n"/>
      <c r="M119" s="148" t="n"/>
      <c r="N119" s="148" t="n"/>
      <c r="O119" s="148" t="n"/>
      <c r="P119" s="148" t="n"/>
      <c r="Q119" s="148" t="n"/>
      <c r="R119" s="148" t="n"/>
      <c r="S119" s="148" t="n"/>
      <c r="T119" s="148" t="n"/>
      <c r="U119" s="148" t="n"/>
      <c r="V119" s="148" t="n"/>
      <c r="W119" s="148" t="n"/>
      <c r="X119" s="148" t="n"/>
      <c r="Y119" s="148" t="n"/>
      <c r="Z119" s="148" t="n"/>
    </row>
    <row r="120" hidden="1" ht="20.15" customHeight="1">
      <c r="A120" s="303" t="n"/>
      <c r="B120" s="148" t="n"/>
      <c r="C120" s="148" t="n"/>
      <c r="D120" s="148" t="n"/>
      <c r="E120" s="148" t="n"/>
      <c r="F120" s="148" t="n"/>
      <c r="G120" s="148" t="n"/>
      <c r="H120" s="148" t="n"/>
      <c r="I120" s="148" t="n"/>
      <c r="J120" s="148" t="n"/>
      <c r="K120" s="148" t="n"/>
      <c r="L120" s="148" t="n"/>
      <c r="M120" s="148" t="n"/>
      <c r="N120" s="148" t="n"/>
      <c r="O120" s="148" t="n"/>
      <c r="P120" s="148" t="n"/>
      <c r="Q120" s="148" t="n"/>
      <c r="R120" s="148" t="n"/>
      <c r="S120" s="148" t="n"/>
      <c r="T120" s="148" t="n"/>
      <c r="U120" s="148" t="n"/>
      <c r="V120" s="148" t="n"/>
      <c r="W120" s="148" t="n"/>
      <c r="X120" s="148" t="n"/>
      <c r="Y120" s="148" t="n"/>
      <c r="Z120" s="148" t="n"/>
    </row>
    <row r="121" hidden="1" ht="20.15" customHeight="1">
      <c r="A121" s="303" t="n"/>
      <c r="B121" s="148" t="n"/>
      <c r="C121" s="148" t="n"/>
      <c r="D121" s="148" t="n"/>
      <c r="E121" s="148" t="n"/>
      <c r="F121" s="148" t="n"/>
      <c r="G121" s="148" t="n"/>
      <c r="H121" s="148" t="n"/>
      <c r="I121" s="148" t="n"/>
      <c r="J121" s="148" t="n"/>
      <c r="K121" s="148" t="n"/>
      <c r="L121" s="148" t="n"/>
      <c r="M121" s="148" t="n"/>
      <c r="N121" s="148" t="n"/>
      <c r="O121" s="148" t="n"/>
      <c r="P121" s="148" t="n"/>
      <c r="Q121" s="148" t="n"/>
      <c r="R121" s="148" t="n"/>
      <c r="S121" s="148" t="n"/>
      <c r="T121" s="148" t="n"/>
      <c r="U121" s="148" t="n"/>
      <c r="V121" s="148" t="n"/>
      <c r="W121" s="148" t="n"/>
      <c r="X121" s="148" t="n"/>
      <c r="Y121" s="148" t="n"/>
      <c r="Z121" s="148" t="n"/>
    </row>
    <row r="122" hidden="1" ht="20.15" customHeight="1">
      <c r="A122" s="303" t="n"/>
      <c r="B122" s="148" t="n"/>
      <c r="C122" s="148" t="n"/>
      <c r="D122" s="148" t="n"/>
      <c r="E122" s="148" t="n"/>
      <c r="F122" s="148" t="n"/>
      <c r="G122" s="148" t="n"/>
      <c r="H122" s="148" t="n"/>
      <c r="I122" s="303" t="n"/>
      <c r="J122" s="148" t="n"/>
      <c r="K122" s="148" t="n"/>
      <c r="L122" s="148" t="n"/>
      <c r="M122" s="148" t="n"/>
      <c r="N122" s="148" t="n"/>
      <c r="O122" s="148" t="n"/>
      <c r="P122" s="148" t="n"/>
      <c r="Q122" s="148" t="n"/>
      <c r="R122" s="148" t="n"/>
      <c r="S122" s="148" t="n"/>
      <c r="T122" s="148" t="n"/>
      <c r="U122" s="148" t="n"/>
      <c r="V122" s="148" t="n"/>
      <c r="W122" s="148" t="n"/>
      <c r="X122" s="148" t="n"/>
      <c r="Y122" s="148" t="n"/>
      <c r="Z122" s="148" t="n"/>
    </row>
    <row r="123" hidden="1" ht="20.15" customHeight="1">
      <c r="A123" s="148" t="n"/>
      <c r="B123" s="148" t="n"/>
      <c r="C123" s="148" t="n"/>
      <c r="D123" s="148" t="n"/>
      <c r="E123" s="148" t="n"/>
      <c r="F123" s="148" t="n"/>
      <c r="G123" s="148" t="n"/>
      <c r="H123" s="148" t="n"/>
      <c r="I123" s="303" t="n"/>
      <c r="J123" s="303" t="n"/>
      <c r="K123" s="148" t="n"/>
      <c r="L123" s="148" t="n"/>
      <c r="M123" s="148" t="n"/>
      <c r="N123" s="148" t="n"/>
      <c r="O123" s="148" t="n"/>
      <c r="P123" s="148" t="n"/>
      <c r="Q123" s="148" t="n"/>
      <c r="R123" s="148" t="n"/>
      <c r="S123" s="148" t="n"/>
      <c r="T123" s="148" t="n"/>
      <c r="U123" s="148" t="n"/>
      <c r="V123" s="148" t="n"/>
      <c r="W123" s="148" t="n"/>
      <c r="X123" s="148" t="n"/>
      <c r="Y123" s="148" t="n"/>
      <c r="Z123" s="148" t="n"/>
    </row>
    <row r="124" hidden="1" ht="20.15" customHeight="1">
      <c r="A124" s="148" t="n"/>
      <c r="B124" s="148" t="n"/>
      <c r="C124" s="148" t="n"/>
      <c r="D124" s="148" t="n"/>
      <c r="E124" s="148" t="n"/>
      <c r="F124" s="148" t="n"/>
      <c r="G124" s="148" t="n"/>
      <c r="H124" s="148" t="n"/>
      <c r="I124" s="303" t="n"/>
      <c r="J124" s="303" t="n"/>
      <c r="K124" s="148" t="n"/>
      <c r="L124" s="148" t="n"/>
      <c r="M124" s="148" t="n"/>
      <c r="N124" s="148" t="n"/>
      <c r="O124" s="148" t="n"/>
      <c r="P124" s="148" t="n"/>
      <c r="Q124" s="148" t="n"/>
      <c r="R124" s="148" t="n"/>
      <c r="S124" s="148" t="n"/>
      <c r="T124" s="148" t="n"/>
      <c r="U124" s="148" t="n"/>
      <c r="V124" s="148" t="n"/>
      <c r="W124" s="148" t="n"/>
      <c r="X124" s="148" t="n"/>
      <c r="Y124" s="148" t="n"/>
      <c r="Z124" s="148" t="n"/>
    </row>
    <row r="125" hidden="1" ht="20.15" customHeight="1">
      <c r="A125" s="148" t="n"/>
      <c r="B125" s="148" t="n"/>
      <c r="C125" s="148" t="n"/>
      <c r="D125" s="148" t="n"/>
      <c r="E125" s="148" t="n"/>
      <c r="F125" s="148" t="n"/>
      <c r="G125" s="148" t="n"/>
      <c r="H125" s="148" t="n"/>
      <c r="I125" s="303" t="n"/>
      <c r="J125" s="303" t="n"/>
      <c r="K125" s="148" t="n"/>
      <c r="L125" s="148" t="n"/>
      <c r="M125" s="148" t="n"/>
      <c r="N125" s="148" t="n"/>
      <c r="O125" s="148" t="n"/>
      <c r="P125" s="148" t="n"/>
      <c r="Q125" s="148" t="n"/>
      <c r="R125" s="148" t="n"/>
      <c r="S125" s="148" t="n"/>
      <c r="T125" s="148" t="n"/>
      <c r="U125" s="148" t="n"/>
      <c r="V125" s="148" t="n"/>
      <c r="W125" s="148" t="n"/>
      <c r="X125" s="148" t="n"/>
      <c r="Y125" s="148" t="n"/>
      <c r="Z125" s="148" t="n"/>
    </row>
    <row r="126" hidden="1" ht="20.15" customHeight="1">
      <c r="A126" s="148" t="n"/>
      <c r="B126" s="148" t="n"/>
      <c r="C126" s="148" t="n"/>
      <c r="D126" s="148" t="n"/>
      <c r="E126" s="148" t="n"/>
      <c r="F126" s="148" t="n"/>
      <c r="G126" s="148" t="n"/>
      <c r="H126" s="148" t="n"/>
      <c r="I126" s="303" t="n"/>
      <c r="J126" s="303" t="n"/>
      <c r="K126" s="303" t="n"/>
      <c r="L126" s="303" t="n"/>
      <c r="M126" s="303" t="n"/>
      <c r="N126" s="303" t="n"/>
      <c r="O126" s="303" t="n"/>
      <c r="P126" s="303" t="n"/>
      <c r="Q126" s="148" t="n"/>
      <c r="R126" s="148" t="n"/>
      <c r="S126" s="148" t="n"/>
      <c r="T126" s="148" t="n"/>
      <c r="U126" s="148" t="n"/>
      <c r="V126" s="148" t="n"/>
      <c r="W126" s="148" t="n"/>
      <c r="X126" s="148" t="n"/>
      <c r="Y126" s="148" t="n"/>
      <c r="Z126" s="148" t="n"/>
    </row>
    <row r="127" hidden="1" ht="20.15" customHeight="1">
      <c r="A127" s="148" t="n"/>
      <c r="B127" s="148" t="n"/>
      <c r="C127" s="148" t="n"/>
      <c r="D127" s="148" t="n"/>
      <c r="E127" s="148" t="n"/>
      <c r="F127" s="148" t="n"/>
      <c r="G127" s="148" t="n"/>
      <c r="H127" s="148" t="n"/>
      <c r="I127" s="303" t="n"/>
      <c r="J127" s="303" t="n"/>
      <c r="K127" s="148" t="n"/>
      <c r="L127" s="148" t="n"/>
      <c r="M127" s="148" t="n"/>
      <c r="N127" s="303" t="n"/>
      <c r="O127" s="303" t="n"/>
      <c r="P127" s="303" t="n"/>
      <c r="Q127" s="303" t="n"/>
      <c r="R127" s="148" t="n"/>
      <c r="S127" s="148" t="n"/>
      <c r="T127" s="148" t="n"/>
      <c r="U127" s="148" t="n"/>
      <c r="V127" s="148" t="n"/>
      <c r="W127" s="148" t="n"/>
      <c r="X127" s="148" t="n"/>
      <c r="Y127" s="148" t="n"/>
      <c r="Z127" s="148" t="n"/>
    </row>
    <row r="128" hidden="1" ht="20.15" customHeight="1">
      <c r="A128" s="148" t="n"/>
      <c r="B128" s="148" t="n"/>
      <c r="C128" s="148" t="n"/>
      <c r="D128" s="148" t="n"/>
      <c r="E128" s="148" t="n"/>
      <c r="F128" s="148" t="n"/>
      <c r="G128" s="148" t="n"/>
      <c r="H128" s="148" t="n"/>
      <c r="I128" s="303" t="n"/>
      <c r="J128" s="303" t="n"/>
      <c r="K128" s="148" t="n"/>
      <c r="L128" s="148" t="n"/>
      <c r="M128" s="148" t="n"/>
      <c r="N128" s="303" t="n"/>
      <c r="O128" s="303" t="n"/>
      <c r="P128" s="303" t="n"/>
      <c r="Q128" s="303" t="n"/>
      <c r="R128" s="148" t="n"/>
      <c r="S128" s="148" t="n"/>
      <c r="T128" s="148" t="n"/>
      <c r="U128" s="148" t="n"/>
      <c r="V128" s="148" t="n"/>
      <c r="W128" s="148" t="n"/>
      <c r="X128" s="148" t="n"/>
      <c r="Y128" s="148" t="n"/>
      <c r="Z128" s="148" t="n"/>
    </row>
    <row r="129" hidden="1" ht="20.15" customFormat="1" customHeight="1" s="148">
      <c r="I129" s="303" t="n"/>
      <c r="J129" s="303" t="n"/>
      <c r="N129" s="156" t="n"/>
      <c r="O129" s="303" t="n"/>
      <c r="P129" s="303" t="n"/>
      <c r="Q129" s="303" t="n"/>
    </row>
    <row r="130" hidden="1" ht="20.15" customFormat="1" customHeight="1" s="148">
      <c r="I130" s="303" t="n"/>
      <c r="J130" s="303" t="n"/>
      <c r="N130" s="303" t="n"/>
      <c r="O130" s="303" t="n"/>
      <c r="P130" s="303" t="n"/>
      <c r="Q130" s="303" t="n"/>
    </row>
    <row r="131" hidden="1" ht="20.15" customFormat="1" customHeight="1" s="148">
      <c r="J131" s="303" t="n"/>
      <c r="N131" s="303" t="n"/>
      <c r="O131" s="303" t="n"/>
      <c r="P131" s="303" t="n"/>
      <c r="Q131" s="303" t="n"/>
    </row>
    <row r="132" hidden="1" ht="20.15" customFormat="1" customHeight="1" s="148">
      <c r="N132" s="303" t="n"/>
      <c r="O132" s="303" t="n"/>
      <c r="P132" s="303" t="n"/>
      <c r="Q132" s="303" t="n"/>
    </row>
    <row r="133" hidden="1" ht="20.15" customFormat="1" customHeight="1" s="148">
      <c r="N133" s="303" t="n"/>
      <c r="O133" s="303" t="n"/>
      <c r="P133" s="303" t="n"/>
      <c r="Q133" s="303" t="n"/>
    </row>
    <row r="134" hidden="1" ht="20.15" customFormat="1" customHeight="1" s="148">
      <c r="N134" s="303" t="n"/>
      <c r="O134" s="303" t="n"/>
      <c r="P134" s="303" t="n"/>
      <c r="Q134" s="303" t="n"/>
    </row>
    <row r="135" hidden="1" ht="20.15" customFormat="1" customHeight="1" s="148">
      <c r="N135" s="303" t="n"/>
      <c r="O135" s="303" t="n"/>
      <c r="P135" s="303" t="n"/>
      <c r="Q135" s="303" t="n"/>
    </row>
    <row r="136" hidden="1" ht="20.15" customFormat="1" customHeight="1" s="148">
      <c r="N136" s="303" t="n"/>
      <c r="O136" s="303" t="n"/>
      <c r="P136" s="303" t="n"/>
      <c r="Q136" s="303" t="n"/>
    </row>
    <row r="137" hidden="1" ht="20.15" customFormat="1" customHeight="1" s="148">
      <c r="K137" s="303" t="n"/>
      <c r="L137" s="303" t="n"/>
      <c r="M137" s="303" t="n"/>
      <c r="N137" s="303" t="n"/>
      <c r="O137" s="303" t="n"/>
      <c r="P137" s="303" t="n"/>
      <c r="Q137" s="303" t="n"/>
    </row>
    <row r="138" hidden="1" ht="20.15" customFormat="1" customHeight="1" s="148">
      <c r="K138" s="303" t="n"/>
      <c r="L138" s="303" t="n"/>
      <c r="M138" s="303" t="n"/>
      <c r="N138" s="303" t="n"/>
      <c r="O138" s="303" t="n"/>
      <c r="P138" s="303" t="n"/>
      <c r="Q138" s="303" t="n"/>
    </row>
    <row r="139" hidden="1" ht="20.15" customFormat="1" customHeight="1" s="148">
      <c r="K139" s="303" t="n"/>
      <c r="L139" s="303" t="n"/>
      <c r="M139" s="303" t="n"/>
      <c r="N139" s="303" t="n"/>
      <c r="O139" s="303" t="n"/>
      <c r="P139" s="303" t="n"/>
      <c r="Q139" s="303" t="n"/>
    </row>
    <row r="140" hidden="1" ht="20.15" customFormat="1" customHeight="1" s="148">
      <c r="K140" s="303" t="n"/>
      <c r="L140" s="303" t="n"/>
      <c r="M140" s="303" t="n"/>
      <c r="N140" s="303" t="n"/>
      <c r="O140" s="303" t="n"/>
      <c r="P140" s="303" t="n"/>
      <c r="Q140" s="303" t="n"/>
    </row>
    <row r="141" hidden="1" ht="20.15" customFormat="1" customHeight="1" s="148">
      <c r="K141" s="303" t="n"/>
      <c r="L141" s="303" t="n"/>
      <c r="M141" s="303" t="n"/>
      <c r="N141" s="303" t="n"/>
      <c r="O141" s="303" t="n"/>
      <c r="P141" s="303" t="n"/>
      <c r="Q141" s="303" t="n"/>
    </row>
    <row r="142" hidden="1" ht="20.15" customFormat="1" customHeight="1" s="148">
      <c r="Q142" s="303" t="n"/>
    </row>
    <row r="143" hidden="1" ht="20.15" customFormat="1" customHeight="1" s="148">
      <c r="K143" s="303" t="n"/>
      <c r="L143" s="303" t="n"/>
      <c r="M143" s="303" t="n"/>
      <c r="N143" s="303" t="n"/>
      <c r="O143" s="303" t="n"/>
      <c r="P143" s="303" t="n"/>
      <c r="Q143" s="303" t="n"/>
    </row>
    <row r="144" hidden="1" ht="20.15" customFormat="1" customHeight="1" s="148">
      <c r="K144" s="303" t="n"/>
      <c r="L144" s="303" t="n"/>
      <c r="M144" s="303" t="n"/>
      <c r="N144" s="303" t="n"/>
      <c r="O144" s="303" t="n"/>
      <c r="P144" s="303" t="n"/>
      <c r="Q144" s="303" t="n"/>
    </row>
    <row r="145" hidden="1" ht="20.15" customFormat="1" customHeight="1" s="148">
      <c r="K145" s="303" t="n"/>
      <c r="L145" s="303" t="n"/>
      <c r="M145" s="303" t="n"/>
      <c r="N145" s="303" t="n"/>
      <c r="O145" s="303" t="n"/>
      <c r="P145" s="303" t="n"/>
      <c r="Q145" s="303" t="n"/>
    </row>
    <row r="146" hidden="1" ht="20.15" customFormat="1" customHeight="1" s="148">
      <c r="N146" s="303" t="n"/>
      <c r="O146" s="303" t="n"/>
      <c r="P146" s="303" t="n"/>
      <c r="Q146" s="303" t="n"/>
    </row>
    <row r="147" hidden="1" ht="20.15" customFormat="1" customHeight="1" s="148">
      <c r="N147" s="303" t="n"/>
      <c r="O147" s="303" t="n"/>
      <c r="P147" s="303" t="n"/>
      <c r="Q147" s="303" t="n"/>
    </row>
    <row r="148" hidden="1" ht="20.15" customFormat="1" customHeight="1" s="148">
      <c r="N148" s="303" t="n"/>
      <c r="O148" s="303" t="n"/>
      <c r="P148" s="303" t="n"/>
      <c r="Q148" s="303" t="n"/>
    </row>
    <row r="149" hidden="1" ht="20.15" customFormat="1" customHeight="1" s="148">
      <c r="N149" s="303" t="n"/>
      <c r="O149" s="303" t="n"/>
      <c r="P149" s="303" t="n"/>
      <c r="Q149" s="303" t="n"/>
    </row>
    <row r="150" hidden="1" ht="20.15" customFormat="1" customHeight="1" s="148">
      <c r="N150" s="303" t="n"/>
      <c r="O150" s="303" t="n"/>
      <c r="P150" s="303" t="n"/>
      <c r="Q150" s="303" t="n"/>
    </row>
    <row r="151" hidden="1" ht="20.15" customFormat="1" customHeight="1" s="148">
      <c r="N151" s="303" t="n"/>
      <c r="O151" s="303" t="n"/>
      <c r="P151" s="303" t="n"/>
      <c r="Q151" s="303" t="n"/>
    </row>
    <row r="152" hidden="1" ht="20.15" customFormat="1" customHeight="1" s="148">
      <c r="N152" s="303" t="n"/>
      <c r="O152" s="303" t="n"/>
      <c r="P152" s="303" t="n"/>
      <c r="Q152" s="303" t="n"/>
    </row>
    <row r="153" hidden="1" ht="20.15" customFormat="1" customHeight="1" s="148">
      <c r="N153" s="303" t="n"/>
      <c r="O153" s="303" t="n"/>
      <c r="P153" s="303" t="n"/>
      <c r="Q153" s="303" t="n"/>
    </row>
    <row r="154" hidden="1" ht="20.15" customFormat="1" customHeight="1" s="148">
      <c r="Q154" s="303" t="n"/>
    </row>
    <row r="155" hidden="1" ht="20.15" customFormat="1" customHeight="1" s="148"/>
    <row r="156" hidden="1" ht="20.15" customFormat="1" customHeight="1" s="148"/>
    <row r="157" hidden="1" ht="20.15" customFormat="1" customHeight="1" s="148"/>
    <row r="158" hidden="1" ht="20.15" customFormat="1" customHeight="1" s="148"/>
    <row r="159" hidden="1" ht="20.15" customFormat="1" customHeight="1" s="148"/>
    <row r="160" hidden="1" ht="20.15" customFormat="1" customHeight="1" s="148"/>
    <row r="161" hidden="1" ht="20.15" customFormat="1" customHeight="1" s="148"/>
    <row r="162" hidden="1" ht="20.15" customFormat="1" customHeight="1" s="148"/>
    <row r="163" hidden="1" ht="20.15" customFormat="1" customHeight="1" s="148"/>
    <row r="164" hidden="1" ht="20.15" customFormat="1" customHeight="1" s="148"/>
    <row r="165" hidden="1" ht="20.15" customFormat="1" customHeight="1" s="148"/>
    <row r="166" hidden="1" ht="20.15" customFormat="1" customHeight="1" s="148"/>
    <row r="167" hidden="1" ht="20.15" customFormat="1" customHeight="1" s="148"/>
    <row r="168" hidden="1" ht="20.15" customFormat="1" customHeight="1" s="148"/>
    <row r="169" hidden="1" ht="20.15" customFormat="1" customHeight="1" s="148"/>
    <row r="170" hidden="1" ht="20.15" customFormat="1" customHeight="1" s="148"/>
    <row r="171" hidden="1" ht="20.15" customFormat="1" customHeight="1" s="148"/>
    <row r="172" hidden="1" ht="20.15" customFormat="1" customHeight="1" s="148"/>
    <row r="173" hidden="1" ht="20.15" customFormat="1" customHeight="1" s="148"/>
    <row r="174" hidden="1" ht="20.15" customFormat="1" customHeight="1" s="148"/>
    <row r="175" hidden="1" ht="20.15" customFormat="1" customHeight="1" s="148"/>
    <row r="176" hidden="1" ht="20.15" customFormat="1" customHeight="1" s="148"/>
    <row r="177" hidden="1" ht="20.15" customFormat="1" customHeight="1" s="148"/>
    <row r="178" hidden="1" ht="20.15" customFormat="1" customHeight="1" s="148"/>
    <row r="179" hidden="1" ht="20.15" customFormat="1" customHeight="1" s="148"/>
    <row r="180" hidden="1" ht="20.15" customFormat="1" customHeight="1" s="148"/>
    <row r="181" hidden="1" ht="20.15" customFormat="1" customHeight="1" s="148"/>
    <row r="182" hidden="1" ht="20.15" customFormat="1" customHeight="1" s="148"/>
    <row r="183" hidden="1" ht="20.15" customFormat="1" customHeight="1" s="148"/>
    <row r="184" hidden="1" ht="20.15" customFormat="1" customHeight="1" s="148"/>
    <row r="185" hidden="1" ht="20.15" customFormat="1" customHeight="1" s="148"/>
    <row r="186" hidden="1" ht="20.15" customFormat="1" customHeight="1" s="148"/>
    <row r="187" hidden="1" ht="20.15" customFormat="1" customHeight="1" s="148"/>
    <row r="188" hidden="1" ht="20.15" customFormat="1" customHeight="1" s="148"/>
    <row r="189" hidden="1" ht="20.15" customFormat="1" customHeight="1" s="148"/>
    <row r="190" hidden="1" ht="20.15" customFormat="1" customHeight="1" s="148"/>
    <row r="191" hidden="1" ht="20.15" customFormat="1" customHeight="1" s="148"/>
    <row r="192" hidden="1" ht="20.15" customFormat="1" customHeight="1" s="148"/>
    <row r="193" hidden="1" ht="20.15" customFormat="1" customHeight="1" s="148"/>
    <row r="194" hidden="1" ht="20.15" customFormat="1" customHeight="1" s="148"/>
    <row r="195" hidden="1" ht="20.15" customFormat="1" customHeight="1" s="148"/>
    <row r="196" hidden="1" ht="20.15" customFormat="1" customHeight="1" s="148"/>
    <row r="197" hidden="1" ht="20.15" customFormat="1" customHeight="1" s="148"/>
    <row r="198" hidden="1" ht="20.15" customFormat="1" customHeight="1" s="148"/>
    <row r="199" hidden="1" ht="20.15" customFormat="1" customHeight="1" s="148"/>
    <row r="200" hidden="1" ht="20.15" customFormat="1" customHeight="1" s="148"/>
    <row r="201" hidden="1" ht="20.15" customFormat="1" customHeight="1" s="148"/>
    <row r="202" hidden="1" ht="20.15" customFormat="1" customHeight="1" s="148"/>
    <row r="203" hidden="1" ht="20.15" customFormat="1" customHeight="1" s="148"/>
    <row r="204" hidden="1" ht="20.15" customFormat="1" customHeight="1" s="148"/>
    <row r="205" hidden="1" ht="20.15" customFormat="1" customHeight="1" s="148"/>
    <row r="206" hidden="1" ht="20.15" customFormat="1" customHeight="1" s="148"/>
    <row r="207" hidden="1" ht="20.15" customFormat="1" customHeight="1" s="148"/>
    <row r="208" hidden="1" ht="20.15" customFormat="1" customHeight="1" s="148"/>
    <row r="209" hidden="1" ht="20.15" customFormat="1" customHeight="1" s="148"/>
    <row r="210" hidden="1" ht="20.15" customFormat="1" customHeight="1" s="148"/>
    <row r="211" hidden="1" ht="20.15" customFormat="1" customHeight="1" s="148"/>
    <row r="212" hidden="1" ht="20.15" customFormat="1" customHeight="1" s="148"/>
    <row r="213" hidden="1" ht="20.15" customFormat="1" customHeight="1" s="148"/>
    <row r="214" hidden="1" ht="20.15" customFormat="1" customHeight="1" s="148"/>
    <row r="215" hidden="1" ht="20.15" customFormat="1" customHeight="1" s="148"/>
    <row r="216" hidden="1" ht="20.15" customFormat="1" customHeight="1" s="148"/>
    <row r="217" hidden="1" ht="20.15" customFormat="1" customHeight="1" s="148"/>
    <row r="218" hidden="1" ht="20.15" customFormat="1" customHeight="1" s="148"/>
    <row r="219" hidden="1" ht="20.15" customFormat="1" customHeight="1" s="148"/>
    <row r="220" hidden="1" ht="20.15" customFormat="1" customHeight="1" s="148"/>
    <row r="221" hidden="1" ht="20.15" customFormat="1" customHeight="1" s="148"/>
    <row r="222" hidden="1" ht="20.15" customFormat="1" customHeight="1" s="148"/>
    <row r="223" hidden="1" ht="20.15" customFormat="1" customHeight="1" s="148"/>
    <row r="224" hidden="1" ht="20.15" customFormat="1" customHeight="1" s="148"/>
    <row r="225" hidden="1" ht="20.15" customFormat="1" customHeight="1" s="148"/>
    <row r="226" hidden="1" ht="20.15" customFormat="1" customHeight="1" s="148"/>
    <row r="227" hidden="1" ht="20.15" customFormat="1" customHeight="1" s="148"/>
    <row r="228" hidden="1" ht="20.15" customFormat="1" customHeight="1" s="148"/>
    <row r="229" hidden="1" ht="20.15" customFormat="1" customHeight="1" s="148"/>
    <row r="230" hidden="1" ht="20.15" customFormat="1" customHeight="1" s="148"/>
    <row r="231" hidden="1" ht="20.15" customFormat="1" customHeight="1" s="148"/>
    <row r="232" hidden="1" ht="20.15" customFormat="1" customHeight="1" s="148"/>
    <row r="233" hidden="1" ht="20.15" customFormat="1" customHeight="1" s="148"/>
    <row r="234" hidden="1" ht="20.15" customFormat="1" customHeight="1" s="148"/>
    <row r="235" hidden="1" ht="20.15" customFormat="1" customHeight="1" s="148"/>
    <row r="236" hidden="1" ht="20.15" customFormat="1" customHeight="1" s="148"/>
    <row r="237" hidden="1" ht="20.15" customFormat="1" customHeight="1" s="148"/>
    <row r="238" hidden="1" ht="20.15" customFormat="1" customHeight="1" s="148"/>
    <row r="239" hidden="1" ht="20.15" customFormat="1" customHeight="1" s="148"/>
    <row r="240" hidden="1" ht="20.15" customFormat="1" customHeight="1" s="148"/>
    <row r="241" hidden="1" ht="20.15" customFormat="1" customHeight="1" s="148"/>
    <row r="242" hidden="1" ht="20.15" customFormat="1" customHeight="1" s="148"/>
    <row r="243" hidden="1" ht="20.15" customFormat="1" customHeight="1" s="148"/>
    <row r="244" hidden="1" ht="20.15" customFormat="1" customHeight="1" s="148"/>
    <row r="245" hidden="1" ht="20.15" customFormat="1" customHeight="1" s="148"/>
    <row r="246" hidden="1" ht="20.15" customFormat="1" customHeight="1" s="148"/>
    <row r="247" hidden="1" ht="20.15" customFormat="1" customHeight="1" s="148"/>
    <row r="248" hidden="1" ht="20.15" customFormat="1" customHeight="1" s="148"/>
    <row r="249" hidden="1" ht="20.15" customFormat="1" customHeight="1" s="148"/>
    <row r="250" hidden="1" ht="20.15" customFormat="1" customHeight="1" s="148"/>
    <row r="251" hidden="1" ht="20.15" customFormat="1" customHeight="1" s="148"/>
    <row r="252" hidden="1" ht="20.15" customFormat="1" customHeight="1" s="148"/>
    <row r="253" hidden="1" ht="20.15" customFormat="1" customHeight="1" s="148"/>
    <row r="254" hidden="1" ht="20.15" customFormat="1" customHeight="1" s="148"/>
    <row r="255" hidden="1" ht="20.15" customFormat="1" customHeight="1" s="148"/>
    <row r="256" hidden="1" ht="20.15" customFormat="1" customHeight="1" s="148"/>
    <row r="257" hidden="1" ht="20.15" customFormat="1" customHeight="1" s="148"/>
    <row r="258" hidden="1" ht="20.15" customFormat="1" customHeight="1" s="148"/>
    <row r="259" hidden="1" ht="20.15" customFormat="1" customHeight="1" s="148"/>
    <row r="260" hidden="1" ht="20.15" customFormat="1" customHeight="1" s="148"/>
    <row r="261" hidden="1" ht="20.15" customFormat="1" customHeight="1" s="148"/>
    <row r="262" hidden="1" ht="20.15" customFormat="1" customHeight="1" s="148"/>
    <row r="263" hidden="1" ht="20.15" customFormat="1" customHeight="1" s="148"/>
    <row r="264" hidden="1" ht="20.15" customFormat="1" customHeight="1" s="148"/>
    <row r="265" hidden="1" ht="20.15" customFormat="1" customHeight="1" s="148"/>
    <row r="266" hidden="1" ht="20.15" customFormat="1" customHeight="1" s="148"/>
    <row r="267" hidden="1" ht="20.15" customFormat="1" customHeight="1" s="148"/>
    <row r="268" hidden="1" ht="20.15" customFormat="1" customHeight="1" s="148"/>
    <row r="269" hidden="1" ht="20.15" customFormat="1" customHeight="1" s="148"/>
    <row r="270" hidden="1" ht="20.15" customFormat="1" customHeight="1" s="148"/>
    <row r="271" hidden="1" ht="20.15" customFormat="1" customHeight="1" s="148"/>
    <row r="272" hidden="1" ht="20.15" customFormat="1" customHeight="1" s="148"/>
    <row r="273" hidden="1" ht="20.15" customFormat="1" customHeight="1" s="148"/>
    <row r="274" hidden="1" ht="20.15" customFormat="1" customHeight="1" s="148"/>
    <row r="275" hidden="1" ht="20.15" customFormat="1" customHeight="1" s="148"/>
    <row r="276" hidden="1" ht="20.15" customFormat="1" customHeight="1" s="148"/>
    <row r="277" hidden="1" ht="20.15" customFormat="1" customHeight="1" s="148"/>
    <row r="278" hidden="1" ht="20.15" customFormat="1" customHeight="1" s="148"/>
    <row r="279" hidden="1" ht="20.15" customFormat="1" customHeight="1" s="148"/>
    <row r="280" hidden="1" ht="20.15" customFormat="1" customHeight="1" s="148"/>
    <row r="281" hidden="1" ht="20.15" customFormat="1" customHeight="1" s="148"/>
    <row r="282" hidden="1" ht="20.15" customFormat="1" customHeight="1" s="148"/>
    <row r="283" hidden="1" ht="20.15" customFormat="1" customHeight="1" s="148"/>
    <row r="284" hidden="1" ht="20.15" customFormat="1" customHeight="1" s="148"/>
    <row r="285" hidden="1" ht="20.15" customFormat="1" customHeight="1" s="148"/>
    <row r="286" hidden="1" ht="20.15" customFormat="1" customHeight="1" s="148"/>
    <row r="287" hidden="1" ht="20.15" customFormat="1" customHeight="1" s="148"/>
    <row r="288" hidden="1" ht="20.15" customFormat="1" customHeight="1" s="148"/>
    <row r="289" hidden="1" ht="20.15" customHeight="1">
      <c r="A289" s="148" t="n"/>
      <c r="B289" s="148" t="n"/>
      <c r="C289" s="148" t="n"/>
      <c r="D289" s="148" t="n"/>
      <c r="E289" s="148" t="n"/>
      <c r="F289" s="148" t="n"/>
      <c r="G289" s="148" t="n"/>
      <c r="H289" s="148" t="n"/>
      <c r="I289" s="148" t="n"/>
      <c r="J289" s="148" t="n"/>
      <c r="K289" s="148" t="n"/>
      <c r="L289" s="148" t="n"/>
      <c r="M289" s="148" t="n"/>
      <c r="N289" s="148" t="n"/>
      <c r="O289" s="148" t="n"/>
      <c r="P289" s="148" t="n"/>
      <c r="Q289" s="148" t="n"/>
      <c r="R289" s="148" t="n"/>
      <c r="S289" s="148" t="n"/>
      <c r="T289" s="148" t="n"/>
      <c r="U289" s="148" t="n"/>
      <c r="V289" s="148" t="n"/>
      <c r="W289" s="148" t="n"/>
      <c r="X289" s="148" t="n"/>
      <c r="Y289" s="148" t="n"/>
      <c r="Z289" s="148" t="n"/>
    </row>
    <row r="290" hidden="1" ht="20.15" customFormat="1" customHeight="1" s="149"/>
    <row r="291" hidden="1" ht="20.15" customFormat="1" customHeight="1" s="149"/>
    <row r="292" hidden="1" ht="20.15" customFormat="1" customHeight="1" s="149"/>
    <row r="293" hidden="1" ht="20.15" customFormat="1" customHeight="1" s="149"/>
    <row r="294" hidden="1" ht="20.15" customFormat="1" customHeight="1" s="149"/>
    <row r="295" hidden="1" ht="20.15" customFormat="1" customHeight="1" s="149"/>
    <row r="296" hidden="1" ht="20.15" customFormat="1" customHeight="1" s="149">
      <c r="A296" s="293" t="n"/>
      <c r="B296" s="293" t="n"/>
      <c r="C296" s="293" t="n"/>
      <c r="D296" s="293" t="n"/>
      <c r="E296" s="293" t="n"/>
      <c r="F296" s="293" t="n"/>
      <c r="G296" s="293" t="n"/>
      <c r="H296" s="293" t="n"/>
      <c r="I296" s="293" t="n"/>
      <c r="J296" s="293" t="n"/>
      <c r="K296" s="293" t="n"/>
      <c r="L296" s="293" t="n"/>
    </row>
    <row r="297" hidden="1" ht="20.15" customFormat="1" customHeight="1" s="149">
      <c r="A297" s="293">
        <f>IF(B298=45,IF(O32*O27=0,"◆ Enter Suction Section Design Data","◆PumpSuction SectionCalculationEnd "),IF(B298=54,IF(F298=1,IF(O34*P52*P54*P55&gt;0,"◆ Discharge Section Calculation Complete","◆InputDischargeDesigndata "),IF(F298=2,IF(O34*P52*P54*P56*P57&gt;0,"◆ Discharge Section Calculation Complete",IF(AND((P56+P57+ABS(O27))*O34&gt;0,P56*P57=0),"◆CalculationDischarge","◆InputDischargeDesigndata ")),IF(F298=3,IF(O34*P52*P54*P56*P57*P58&gt;0,"◆ Discharge Section Calculation Complete",IF(AND((P56+P57+P58+O27)*O34&gt;0,P56*P57*P58=0),"◆CalculationDischarge","◆InputDischargeDesigndata ")),""))),""))</f>
        <v/>
      </c>
      <c r="B297" s="293" t="n"/>
      <c r="C297" s="293" t="n"/>
      <c r="D297" s="293" t="n"/>
      <c r="E297" s="293" t="n"/>
      <c r="F297" s="293" t="n"/>
      <c r="G297" s="293" t="n"/>
      <c r="H297" s="293" t="n"/>
      <c r="I297" s="293" t="n"/>
      <c r="J297" s="293" t="n"/>
      <c r="K297" s="293" t="n"/>
      <c r="L297" s="293" t="n"/>
    </row>
    <row r="298" hidden="1" ht="20.15" customFormat="1" customHeight="1" s="149">
      <c r="A298" s="366" t="n"/>
      <c r="B298" s="293">
        <f>IF(AND(C298=4,C299=4),44,IF(AND(C298=4,C299=5),45,IF(AND(C298=5,C299=4),54,IF(AND(C298=5,C299=5),55,66))))</f>
        <v/>
      </c>
      <c r="C298" s="158">
        <f>IF(LEN(D298)=5,5,IF(LEN(D298)=4,4,0))</f>
        <v/>
      </c>
      <c r="D298" s="159" t="b">
        <v>0</v>
      </c>
      <c r="E298" s="160">
        <f>IF(B298=54,"OutletNot Segmented","RequiredSelect")</f>
        <v/>
      </c>
      <c r="F298" s="159" t="n">
        <v>2</v>
      </c>
      <c r="G298" s="293" t="n"/>
      <c r="H298" s="293" t="n"/>
      <c r="I298" s="293" t="n"/>
      <c r="J298" s="293" t="n"/>
      <c r="K298" s="293" t="n"/>
      <c r="L298" s="293" t="n"/>
    </row>
    <row r="299" hidden="1" ht="20.15" customFormat="1" customHeight="1" s="149">
      <c r="A299" s="293">
        <f>IF(B298=54,IF(AND(F298=1,O52*O55&gt;0,ABS(O52-P52)&lt;0.001,ABS(O54-P54)&lt;0.001,ABS(O55-P55)&lt;0.001,ABS(O59-P59)&lt;0.001),"◆ Clear all data before recalculation",IF(AND(F298=2,O52*P56*P57&gt;0,ABS(O52-P52)&lt;0.001,ABS(O54-P54)&lt;0.001,ABS(O55-P55)&lt;0.001,ABS(O59-P59)&lt;0.001),"◆ Clear all data before recalculation",IF(AND(F298=3,O52*P56*P57*P58&gt;0,ABS(O52-P52)&lt;0.001,ABS(O54-P54)&lt;0.001,ABS(O55-P55)&lt;0.001,ABS(O59-P59)&lt;0.001),"◆ Clear all data before recalculation",""))),"")</f>
        <v/>
      </c>
      <c r="B299" s="293" t="n"/>
      <c r="C299" s="158">
        <f>IF(LEN(D299)=5,5,IF(LEN(D299)=4,4,0))</f>
        <v/>
      </c>
      <c r="D299" s="159" t="b">
        <v>1</v>
      </c>
      <c r="E299" s="160">
        <f>IF(B298=54,"Outlet","RequiredSelect")</f>
        <v/>
      </c>
      <c r="F299" s="159" t="n"/>
      <c r="G299" s="293" t="n"/>
      <c r="H299" s="293" t="n"/>
      <c r="I299" s="293" t="n"/>
      <c r="J299" s="293" t="n"/>
      <c r="K299" s="293" t="n"/>
      <c r="L299" s="293" t="n"/>
    </row>
    <row r="300" hidden="1" ht="20.15" customFormat="1" customHeight="1" s="149">
      <c r="A300" s="366" t="n"/>
      <c r="B300" s="293" t="n"/>
      <c r="C300" s="159" t="n"/>
      <c r="D300" s="159" t="n"/>
      <c r="E300" s="160">
        <f>IF(B298=54,"OutletSegment 3","RequiredSelect")</f>
        <v/>
      </c>
      <c r="F300" s="159" t="n"/>
      <c r="G300" s="293" t="n"/>
      <c r="H300" s="293" t="n"/>
      <c r="I300" s="293" t="n"/>
      <c r="J300" s="293" t="n"/>
      <c r="K300" s="293" t="n"/>
      <c r="L300" s="293" t="n"/>
    </row>
    <row r="301" hidden="1" ht="20.15" customFormat="1" customHeight="1" s="149">
      <c r="A301" s="293">
        <f>IF(B298=54,IF(F298=2,IF(AND(P55*P52&gt;0,P56&lt;=0),"◆→",""),IF(F298=3,IF(AND(P55*P52&gt;0,P56&lt;=0),"◆→",""),"")),"")</f>
        <v/>
      </c>
      <c r="B301" s="293" t="n"/>
      <c r="C301" s="293" t="n"/>
      <c r="D301" s="293" t="n"/>
      <c r="E301" s="293" t="n"/>
      <c r="F301" s="293" t="n"/>
      <c r="G301" s="293" t="n"/>
      <c r="H301" s="293" t="n"/>
      <c r="I301" s="293" t="n"/>
      <c r="J301" s="293" t="n"/>
      <c r="K301" s="293" t="n"/>
      <c r="L301" s="293" t="n"/>
    </row>
    <row r="302" hidden="1" ht="20.15" customFormat="1" customHeight="1" s="149">
      <c r="A302" s="366" t="n"/>
      <c r="B302" s="293" t="n"/>
      <c r="C302" s="293" t="n"/>
      <c r="D302" s="293" t="n"/>
      <c r="E302" s="293" t="n"/>
      <c r="F302" s="293" t="n"/>
      <c r="G302" s="293" t="n"/>
      <c r="H302" s="293" t="n"/>
      <c r="I302" s="293" t="n"/>
      <c r="J302" s="293" t="n"/>
      <c r="K302" s="293" t="n"/>
      <c r="L302" s="293" t="n"/>
    </row>
    <row r="303" hidden="1" ht="20.15" customFormat="1" customHeight="1" s="149">
      <c r="A303" s="293">
        <f>IF(B298=54,IF(F298=2,IF(P52*P55&gt;0,IF(P56&gt;0,IF(ABS(P55-P56)&lt;=0.001,"",IF(P57&gt;0,IF(ABS(P55-P56-P57)&lt;=0.001,"","◆→"),IF(ABS(P55-P56)&lt;=0.001,"","◆→"))),""),""),IF(F298=3,IF(P52*P55&gt;0,IF(P56&gt;0,IF(ABS(P55-P56)&lt;=0.001,"",IF(P57&lt;=0,"◆→",IF(P58&gt;0,"",""))),""),""),"")),"")</f>
        <v/>
      </c>
      <c r="B303" s="293" t="n"/>
      <c r="C303" s="293" t="n"/>
      <c r="D303" s="293" t="n"/>
      <c r="E303" s="293" t="n"/>
      <c r="F303" s="293" t="n"/>
      <c r="G303" s="293" t="n"/>
      <c r="H303" s="293" t="n"/>
      <c r="I303" s="293" t="n"/>
      <c r="J303" s="293" t="n"/>
      <c r="K303" s="293" t="n"/>
      <c r="L303" s="293" t="n"/>
    </row>
    <row r="304" hidden="1" ht="20.15" customFormat="1" customHeight="1" s="149">
      <c r="A304" s="366" t="n"/>
      <c r="B304" s="293" t="n"/>
      <c r="C304" s="293" t="n"/>
      <c r="D304" s="293" t="n"/>
      <c r="E304" s="293" t="n"/>
      <c r="F304" s="293" t="n"/>
      <c r="G304" s="293" t="n"/>
      <c r="H304" s="293" t="n"/>
      <c r="I304" s="293" t="n"/>
      <c r="J304" s="293" t="n"/>
      <c r="K304" s="293" t="n"/>
      <c r="L304" s="293" t="n"/>
    </row>
    <row r="305" hidden="1" ht="20.15" customFormat="1" customHeight="1" s="149">
      <c r="A305" s="293">
        <f>IF(AND(B298=54,F298=3),IF(P52*P55&gt;0,IF(P57&gt;0,IF(P58&gt;0,IF(ABS(P55-P56-P57-P58)&lt;=0.001,"","◆→"),IF(ABS(P55-P57)&lt;=0.001,"","◆→")),""),""),"")</f>
        <v/>
      </c>
      <c r="B305" s="293" t="n"/>
      <c r="C305" s="293" t="n"/>
      <c r="D305" s="293" t="n"/>
      <c r="E305" s="293" t="n"/>
      <c r="F305" s="293" t="n"/>
      <c r="G305" s="293" t="n"/>
      <c r="H305" s="293" t="n"/>
      <c r="I305" s="293" t="n"/>
      <c r="J305" s="293" t="n"/>
      <c r="K305" s="293" t="n"/>
      <c r="L305" s="293" t="n"/>
    </row>
    <row r="306" hidden="1" ht="20.15" customFormat="1" customHeight="1" s="149">
      <c r="A306" s="366" t="n"/>
      <c r="B306" s="293" t="n"/>
      <c r="C306" s="293" t="n"/>
      <c r="D306" s="293" t="n"/>
      <c r="E306" s="293" t="n"/>
      <c r="F306" s="293" t="n"/>
      <c r="G306" s="293" t="n"/>
      <c r="H306" s="293" t="n"/>
      <c r="I306" s="293" t="n"/>
      <c r="J306" s="293" t="n"/>
      <c r="K306" s="293" t="n"/>
      <c r="L306" s="293" t="n"/>
    </row>
    <row r="307" hidden="1" ht="20.15" customFormat="1" customHeight="1" s="149">
      <c r="A307" s="293">
        <f>IF(B298=54,IF(F298=1,IF(AND(ABS(G17-O70)&gt;=0.0001,G17&gt;0),"Input",""),IF(F298=2,IF(P56&lt;=0,IF(AND(ABS(G17-O70)&gt;=0.0001,G17&gt;0),"Input",""),""),IF(F298=3,IF(P56&lt;=0,IF(AND(ABS(G17-O70)&gt;=0.0001,G17&gt;0),"Input",""),""),""))),"")</f>
        <v/>
      </c>
      <c r="B307" s="293" t="n"/>
      <c r="C307" s="293" t="n"/>
      <c r="D307" s="293" t="n"/>
      <c r="E307" s="293" t="n"/>
      <c r="F307" s="293" t="n"/>
      <c r="G307" s="293" t="n"/>
      <c r="H307" s="293" t="n"/>
      <c r="I307" s="293" t="n"/>
      <c r="J307" s="293" t="n"/>
      <c r="K307" s="293" t="n"/>
      <c r="L307" s="293" t="n"/>
    </row>
    <row r="308" hidden="1" ht="20.15" customFormat="1" customHeight="1" s="149">
      <c r="A308" s="366" t="n"/>
      <c r="B308" s="293" t="n"/>
      <c r="C308" s="293" t="n"/>
      <c r="D308" s="293" t="n"/>
      <c r="E308" s="293" t="n"/>
      <c r="F308" s="293" t="n"/>
      <c r="G308" s="293" t="n"/>
      <c r="H308" s="293" t="n"/>
      <c r="I308" s="293" t="n"/>
      <c r="J308" s="293" t="n"/>
      <c r="K308" s="293" t="n"/>
      <c r="L308" s="293" t="n"/>
    </row>
    <row r="309" hidden="1" ht="20.15" customFormat="1" customHeight="1" s="149">
      <c r="A309" s="293" t="n"/>
      <c r="B309" s="293" t="n"/>
      <c r="C309" s="293" t="n"/>
      <c r="D309" s="293" t="n"/>
      <c r="E309" s="293" t="n"/>
      <c r="F309" s="293" t="n"/>
      <c r="G309" s="293" t="n"/>
      <c r="H309" s="293" t="n"/>
      <c r="I309" s="293" t="n"/>
      <c r="J309" s="293" t="n"/>
      <c r="K309" s="293" t="n"/>
      <c r="L309" s="293" t="n"/>
    </row>
    <row r="310" hidden="1" ht="20.15" customFormat="1" customHeight="1" s="149">
      <c r="A310" s="293" t="n"/>
      <c r="B310" s="293" t="n"/>
      <c r="C310" s="293" t="n"/>
      <c r="D310" s="293" t="n"/>
      <c r="E310" s="293" t="n"/>
      <c r="F310" s="293" t="n"/>
      <c r="G310" s="293" t="n"/>
      <c r="H310" s="293" t="n"/>
      <c r="I310" s="293" t="n"/>
      <c r="J310" s="293" t="n"/>
      <c r="K310" s="293" t="n"/>
      <c r="L310" s="293" t="n"/>
    </row>
    <row r="311" hidden="1" ht="20.15" customFormat="1" customHeight="1" s="149">
      <c r="A311" s="293" t="n"/>
      <c r="B311" s="293" t="n"/>
      <c r="C311" s="293" t="n"/>
      <c r="D311" s="293" t="n"/>
      <c r="E311" s="293" t="n"/>
      <c r="F311" s="293" t="n"/>
      <c r="G311" s="293" t="n"/>
      <c r="H311" s="293" t="n"/>
      <c r="I311" s="293" t="n"/>
      <c r="J311" s="293" t="n"/>
      <c r="K311" s="293" t="n"/>
      <c r="L311" s="293" t="n"/>
    </row>
    <row r="312" hidden="1" ht="20.15" customFormat="1" customHeight="1" s="149">
      <c r="A312" s="293" t="n"/>
      <c r="B312" s="293" t="n"/>
      <c r="C312" s="293" t="n"/>
      <c r="D312" s="293" t="n"/>
      <c r="E312" s="293" t="n"/>
      <c r="F312" s="293" t="n"/>
      <c r="G312" s="293" t="n"/>
      <c r="H312" s="293" t="n"/>
      <c r="I312" s="293" t="n"/>
      <c r="J312" s="293" t="n"/>
      <c r="K312" s="293" t="n"/>
      <c r="L312" s="293" t="n"/>
    </row>
    <row r="313" hidden="1" ht="20.15" customFormat="1" customHeight="1" s="149">
      <c r="A313" s="293" t="n"/>
      <c r="B313" s="293" t="n"/>
      <c r="C313" s="293" t="n"/>
      <c r="D313" s="293" t="n"/>
      <c r="E313" s="293" t="n"/>
      <c r="F313" s="293" t="n"/>
      <c r="G313" s="293" t="n"/>
      <c r="H313" s="293" t="n"/>
      <c r="I313" s="293" t="n"/>
      <c r="J313" s="293" t="n"/>
      <c r="K313" s="293" t="n"/>
      <c r="L313" s="293" t="n"/>
    </row>
    <row r="314" hidden="1" ht="20.15" customFormat="1" customHeight="1" s="149">
      <c r="A314" s="293" t="n"/>
      <c r="B314" s="293" t="n"/>
      <c r="C314" s="293" t="n"/>
      <c r="D314" s="293" t="n"/>
      <c r="E314" s="293" t="n"/>
      <c r="F314" s="293" t="n"/>
      <c r="G314" s="293" t="n"/>
      <c r="H314" s="293" t="n"/>
      <c r="I314" s="293" t="n"/>
      <c r="J314" s="293" t="n"/>
      <c r="K314" s="293" t="n"/>
      <c r="L314" s="293" t="n"/>
    </row>
    <row r="315" hidden="1" ht="20.15" customFormat="1" customHeight="1" s="149">
      <c r="A315" s="293" t="n"/>
      <c r="B315" s="293" t="n"/>
      <c r="C315" s="293" t="n"/>
      <c r="D315" s="293" t="n"/>
      <c r="E315" s="293" t="n"/>
      <c r="F315" s="293" t="n"/>
      <c r="G315" s="293" t="n"/>
      <c r="H315" s="293" t="n"/>
      <c r="I315" s="293" t="n"/>
      <c r="J315" s="293" t="n"/>
      <c r="K315" s="293" t="n"/>
      <c r="L315" s="293" t="n"/>
    </row>
    <row r="316" hidden="1" ht="20.15" customFormat="1" customHeight="1" s="149">
      <c r="A316" s="293" t="n"/>
      <c r="B316" s="293" t="n"/>
      <c r="C316" s="293" t="n"/>
      <c r="D316" s="293" t="n"/>
      <c r="E316" s="293" t="n"/>
      <c r="F316" s="293" t="n"/>
      <c r="G316" s="293" t="n"/>
      <c r="H316" s="293" t="n"/>
      <c r="I316" s="293" t="n"/>
      <c r="J316" s="293" t="n"/>
      <c r="K316" s="293" t="n"/>
      <c r="L316" s="293" t="n"/>
    </row>
    <row r="317" hidden="1" ht="20.15" customFormat="1" customHeight="1" s="149">
      <c r="A317" s="293" t="n"/>
      <c r="B317" s="293" t="n"/>
      <c r="C317" s="293" t="n"/>
      <c r="D317" s="293" t="n"/>
      <c r="E317" s="293" t="n"/>
      <c r="F317" s="293" t="n"/>
      <c r="G317" s="293" t="n"/>
      <c r="H317" s="293" t="n"/>
      <c r="I317" s="293" t="n"/>
      <c r="J317" s="293" t="n"/>
      <c r="K317" s="293" t="n"/>
      <c r="L317" s="293" t="n"/>
    </row>
    <row r="318" hidden="1" ht="20.15" customFormat="1" customHeight="1" s="149"/>
    <row r="319" hidden="1" ht="20.15" customFormat="1" customHeight="1" s="149"/>
    <row r="320" hidden="1" ht="20.15" customFormat="1" customHeight="1" s="149"/>
    <row r="321" hidden="1" ht="20.15" customFormat="1" customHeight="1" s="148"/>
    <row r="322" hidden="1" ht="20.15" customFormat="1" customHeight="1" s="148"/>
    <row r="323" hidden="1" ht="20.15" customFormat="1" customHeight="1" s="148"/>
    <row r="324" hidden="1" ht="20.15" customFormat="1" customHeight="1" s="148"/>
    <row r="325" hidden="1" ht="20.15" customFormat="1" customHeight="1" s="148"/>
    <row r="326" hidden="1" ht="20.15" customFormat="1" customHeight="1" s="148"/>
    <row r="327" hidden="1" ht="20.15" customFormat="1" customHeight="1" s="148"/>
    <row r="328" hidden="1" ht="20.15" customFormat="1" customHeight="1" s="148"/>
    <row r="329" hidden="1" ht="20.15" customFormat="1" customHeight="1" s="148"/>
    <row r="330" hidden="1" ht="20.15" customFormat="1" customHeight="1" s="148"/>
    <row r="331" hidden="1" ht="20.15" customFormat="1" customHeight="1" s="148"/>
    <row r="332" hidden="1" ht="20.15" customFormat="1" customHeight="1" s="148"/>
    <row r="333" hidden="1" ht="20.15" customFormat="1" customHeight="1" s="148"/>
    <row r="334" hidden="1" ht="20.15" customFormat="1" customHeight="1" s="148"/>
    <row r="335" hidden="1" ht="20.15" customFormat="1" customHeight="1" s="148"/>
    <row r="336" hidden="1" ht="20.15" customFormat="1" customHeight="1" s="148"/>
    <row r="337" hidden="1" ht="20.15" customFormat="1" customHeight="1" s="148"/>
    <row r="338" hidden="1" ht="20.15" customFormat="1" customHeight="1" s="148"/>
    <row r="339" hidden="1" ht="20.15" customFormat="1" customHeight="1" s="148"/>
    <row r="340" hidden="1" ht="20.15" customFormat="1" customHeight="1" s="148"/>
    <row r="341" hidden="1" ht="20.15" customFormat="1" customHeight="1" s="148"/>
    <row r="342" hidden="1" ht="20.15" customFormat="1" customHeight="1" s="148"/>
    <row r="343" hidden="1" ht="20.15" customFormat="1" customHeight="1" s="148"/>
    <row r="344" hidden="1" ht="20.15" customFormat="1" customHeight="1" s="148"/>
    <row r="345" hidden="1" ht="20.15" customFormat="1" customHeight="1" s="148"/>
    <row r="346" hidden="1" ht="20.15" customFormat="1" customHeight="1" s="148"/>
    <row r="347" hidden="1" ht="20.15" customFormat="1" customHeight="1" s="148"/>
    <row r="348" hidden="1" ht="20.15" customFormat="1" customHeight="1" s="148"/>
    <row r="349" hidden="1" ht="20.15" customFormat="1" customHeight="1" s="148"/>
    <row r="350" hidden="1" ht="20.15" customFormat="1" customHeight="1" s="148"/>
    <row r="351" hidden="1" ht="20.15" customFormat="1" customHeight="1" s="148"/>
    <row r="352" hidden="1" ht="20.15" customFormat="1" customHeight="1" s="148">
      <c r="B352" s="161" t="n"/>
      <c r="C352" s="303" t="inlineStr">
        <is>
          <t>396×d /ε×lg 3.7 d /ε</t>
        </is>
      </c>
      <c r="G352" s="459">
        <f>IF(G27*G30*G31=0,0,396*(G27/G31)*LOG10(3.7*G27/G31))</f>
        <v/>
      </c>
      <c r="H352" s="460" t="n"/>
      <c r="I352" s="303" t="n"/>
    </row>
    <row r="353" hidden="1" ht="20.15" customFormat="1" customHeight="1" s="148"/>
    <row r="354" hidden="1" ht="20.15" customFormat="1" customHeight="1" s="148"/>
    <row r="355" hidden="1" ht="20.15" customFormat="1" customHeight="1" s="148">
      <c r="C355" s="164" t="n"/>
      <c r="D355" s="343" t="n"/>
      <c r="E355" s="461" t="n"/>
      <c r="F355" s="165" t="n"/>
      <c r="G355" s="166" t="n"/>
    </row>
    <row r="356" hidden="1" ht="20.15" customFormat="1" customHeight="1" s="148">
      <c r="C356" s="167" t="n"/>
      <c r="D356" s="462" t="n">
        <v>0.01</v>
      </c>
      <c r="E356" s="463" t="n"/>
      <c r="F356" s="168" t="n"/>
      <c r="G356" s="169" t="n"/>
    </row>
    <row r="357" hidden="1" ht="20.15" customFormat="1" customHeight="1" s="148">
      <c r="C357" s="167" t="n"/>
      <c r="D357" s="340" t="n"/>
      <c r="E357" s="464" t="n"/>
      <c r="F357" s="168" t="n"/>
      <c r="G357" s="169" t="n"/>
    </row>
    <row r="358" hidden="1" ht="20.15" customFormat="1" customHeight="1" s="148">
      <c r="C358" s="167" t="n"/>
      <c r="D358" s="465">
        <f>1/POWER(D356,0.5)</f>
        <v/>
      </c>
      <c r="E358" s="463" t="n"/>
      <c r="F358" s="168" t="n"/>
      <c r="G358" s="169" t="n"/>
    </row>
    <row r="359" hidden="1" ht="20.15" customFormat="1" customHeight="1" s="148">
      <c r="C359" s="167" t="n"/>
      <c r="D359" s="340" t="n"/>
      <c r="E359" s="464" t="n"/>
      <c r="F359" s="170" t="n"/>
      <c r="G359" s="171" t="n"/>
    </row>
    <row r="360" hidden="1" ht="20.15" customFormat="1" customHeight="1" s="148">
      <c r="C360" s="466" t="n"/>
      <c r="D360" s="467">
        <f>IF(G27*G33&gt;0,-2*LOG10(G31/(3.7*G27)+2.51*D358/G33),0)</f>
        <v/>
      </c>
      <c r="E360" s="464" t="n"/>
      <c r="F360" s="468">
        <f>IF(D360&gt;0,(1/D360)*(1/D360),0)</f>
        <v/>
      </c>
      <c r="G360" s="469" t="n"/>
    </row>
    <row r="361" hidden="1" ht="20.15" customFormat="1" customHeight="1" s="148">
      <c r="C361" s="470" t="n"/>
      <c r="D361" s="467">
        <f>IF(G27*G33&gt;0,-2*LOG10(G31/(3.7*G27)+2.51*D360/G33),0)</f>
        <v/>
      </c>
      <c r="E361" s="464" t="n"/>
      <c r="F361" s="468">
        <f>IF(D361&gt;0,(1/D361)*(1/D361),0)</f>
        <v/>
      </c>
      <c r="G361" s="469" t="n"/>
    </row>
    <row r="362" hidden="1" ht="20.15" customFormat="1" customHeight="1" s="148">
      <c r="C362" s="470" t="n"/>
      <c r="D362" s="467">
        <f>IF(G27*G33&gt;0,-2*LOG10(G31/(3.7*G27)+2.51*D361/G33),0)</f>
        <v/>
      </c>
      <c r="E362" s="464" t="n"/>
      <c r="F362" s="468">
        <f>IF(D362&gt;0,(1/D362)*(1/D362),0)</f>
        <v/>
      </c>
      <c r="G362" s="469" t="n"/>
    </row>
    <row r="363" hidden="1" ht="20.15" customFormat="1" customHeight="1" s="148">
      <c r="C363" s="470" t="n"/>
      <c r="D363" s="467">
        <f>IF(G27*G33&gt;0,-2*LOG10(G31/(3.7*G27)+2.51*D362/G33),0)</f>
        <v/>
      </c>
      <c r="E363" s="464" t="n"/>
      <c r="F363" s="468">
        <f>IF(D363&gt;0,(1/D363)*(1/D363),0)</f>
        <v/>
      </c>
      <c r="G363" s="469" t="n"/>
    </row>
    <row r="364" hidden="1" ht="20.15" customFormat="1" customHeight="1" s="148">
      <c r="C364" s="471" t="n"/>
      <c r="D364" s="472">
        <f>IF(G27*G33&gt;0,-2*LOG10(G31/(3.7*G27)+2.51*D363/G33),0)</f>
        <v/>
      </c>
      <c r="E364" s="473" t="n"/>
      <c r="F364" s="474">
        <f>IF(D364&gt;0,(1/D364)*(1/D364),0)</f>
        <v/>
      </c>
      <c r="G364" s="475" t="n"/>
    </row>
    <row r="365" hidden="1" ht="20.15" customFormat="1" customHeight="1" s="148"/>
    <row r="366" hidden="1" ht="20.15" customFormat="1" customHeight="1" s="148"/>
    <row r="367" hidden="1" ht="20.15" customFormat="1" customHeight="1" s="148"/>
    <row r="368" hidden="1" ht="20.15" customFormat="1" customHeight="1" s="148"/>
    <row r="369" hidden="1" ht="20.15" customFormat="1" customHeight="1" s="148"/>
    <row r="370" hidden="1" ht="20.15" customFormat="1" customHeight="1" s="148"/>
    <row r="371" hidden="1" ht="20.15" customFormat="1" customHeight="1" s="148"/>
    <row r="372" hidden="1" ht="20.15" customFormat="1" customHeight="1" s="148"/>
    <row r="373" hidden="1" ht="20.15" customFormat="1" customHeight="1" s="148"/>
    <row r="374" hidden="1" ht="20.15" customFormat="1" customHeight="1" s="148"/>
    <row r="375" hidden="1" ht="20.15" customFormat="1" customHeight="1" s="148"/>
    <row r="376" hidden="1" ht="20.15" customFormat="1" customHeight="1" s="148"/>
    <row r="377" hidden="1" ht="20.15" customFormat="1" customHeight="1" s="148"/>
    <row r="378" hidden="1" ht="20.15" customFormat="1" customHeight="1" s="148"/>
    <row r="379" hidden="1" ht="20.15" customFormat="1" customHeight="1" s="148"/>
    <row r="380" hidden="1" ht="20.15" customFormat="1" customHeight="1" s="148"/>
    <row r="381" hidden="1" ht="20.15" customFormat="1" customHeight="1" s="148"/>
    <row r="382" hidden="1" ht="20.15" customFormat="1" customHeight="1" s="148"/>
    <row r="383" hidden="1" ht="20.15" customFormat="1" customHeight="1" s="148"/>
    <row r="384" hidden="1" ht="20.15" customFormat="1" customHeight="1" s="148"/>
    <row r="385" hidden="1" ht="20.15" customFormat="1" customHeight="1" s="148"/>
    <row r="386" hidden="1" ht="20.15" customFormat="1" customHeight="1" s="148"/>
    <row r="387" hidden="1" ht="20.15" customFormat="1" customHeight="1" s="148"/>
    <row r="388" hidden="1" ht="20.15" customFormat="1" customHeight="1" s="148"/>
    <row r="389" hidden="1" ht="20.15" customFormat="1" customHeight="1" s="148"/>
    <row r="390" hidden="1" ht="20.15" customFormat="1" customHeight="1" s="148"/>
    <row r="391" hidden="1" ht="20.15" customFormat="1" customHeight="1" s="148"/>
    <row r="392" hidden="1" ht="20.15" customFormat="1" customHeight="1" s="148"/>
    <row r="393" hidden="1" ht="20.15" customFormat="1" customHeight="1" s="148"/>
    <row r="394" hidden="1" ht="20.15" customFormat="1" customHeight="1" s="148"/>
    <row r="395" hidden="1" ht="20.15" customFormat="1" customHeight="1" s="148"/>
    <row r="396" hidden="1" ht="20.15" customFormat="1" customHeight="1" s="148"/>
    <row r="397" hidden="1" ht="20.15" customFormat="1" customHeight="1" s="148"/>
    <row r="398" hidden="1" ht="20.15" customFormat="1" customHeight="1" s="148"/>
    <row r="399" hidden="1" ht="20.15" customFormat="1" customHeight="1" s="148"/>
    <row r="400" hidden="1" ht="20.15" customFormat="1" customHeight="1" s="148"/>
    <row r="401" hidden="1" ht="20.15" customFormat="1" customHeight="1" s="148"/>
    <row r="402" hidden="1" ht="20.15" customFormat="1" customHeight="1" s="148"/>
    <row r="403" hidden="1" ht="20.15" customFormat="1" customHeight="1" s="148"/>
    <row r="404" hidden="1" ht="20.15" customFormat="1" customHeight="1" s="148"/>
    <row r="405" hidden="1" ht="20.15" customFormat="1" customHeight="1" s="148"/>
    <row r="406" hidden="1" ht="20.15" customFormat="1" customHeight="1" s="148"/>
    <row r="407" hidden="1" ht="20.15" customFormat="1" customHeight="1" s="148"/>
    <row r="408" hidden="1" ht="20.15" customFormat="1" customHeight="1" s="148"/>
    <row r="409" hidden="1" ht="20.15" customFormat="1" customHeight="1" s="148"/>
    <row r="410" hidden="1" ht="20.15" customFormat="1" customHeight="1" s="148"/>
    <row r="411" hidden="1" ht="20.15" customFormat="1" customHeight="1" s="148"/>
    <row r="412" hidden="1" ht="20.15" customFormat="1" customHeight="1" s="148"/>
    <row r="413" hidden="1" ht="20.15" customFormat="1" customHeight="1" s="148"/>
    <row r="414" hidden="1" ht="20.15" customFormat="1" customHeight="1" s="148"/>
    <row r="415" hidden="1" ht="20.15" customFormat="1" customHeight="1" s="148"/>
    <row r="416" hidden="1" ht="20.15" customFormat="1" customHeight="1" s="148"/>
    <row r="417" hidden="1" ht="20.15" customFormat="1" customHeight="1" s="148"/>
    <row r="418" hidden="1" ht="20.15" customFormat="1" customHeight="1" s="148"/>
    <row r="419" hidden="1" ht="20.15" customFormat="1" customHeight="1" s="148"/>
    <row r="420" hidden="1" ht="20.15" customFormat="1" customHeight="1" s="148"/>
    <row r="421" hidden="1" ht="20.15" customFormat="1" customHeight="1" s="148"/>
    <row r="422" hidden="1" ht="20.15" customFormat="1" customHeight="1" s="148"/>
    <row r="423" hidden="1" ht="20.15" customFormat="1" customHeight="1" s="148"/>
    <row r="424" hidden="1" ht="20.15" customFormat="1" customHeight="1" s="148"/>
    <row r="425" hidden="1" ht="20.15" customFormat="1" customHeight="1" s="148"/>
    <row r="426" hidden="1" ht="20.15" customFormat="1" customHeight="1" s="148"/>
    <row r="427" hidden="1" ht="20.15" customFormat="1" customHeight="1" s="148"/>
    <row r="428" hidden="1" ht="20.15" customFormat="1" customHeight="1" s="148"/>
    <row r="429" hidden="1" ht="20.15" customFormat="1" customHeight="1" s="148"/>
    <row r="430" hidden="1" ht="20.15" customFormat="1" customHeight="1" s="148"/>
    <row r="431" hidden="1" ht="20.15" customFormat="1" customHeight="1" s="148"/>
    <row r="432" hidden="1" ht="20.15" customFormat="1" customHeight="1" s="148"/>
    <row r="433" hidden="1" ht="20.15" customFormat="1" customHeight="1" s="148"/>
    <row r="434" hidden="1" ht="20.15" customFormat="1" customHeight="1" s="148"/>
    <row r="435" hidden="1" ht="20.15" customFormat="1" customHeight="1" s="148"/>
    <row r="436" hidden="1" customFormat="1" s="148"/>
    <row r="437" hidden="1" customFormat="1" s="148"/>
    <row r="438" hidden="1" customFormat="1" s="148"/>
    <row r="439" hidden="1" customFormat="1" s="148"/>
    <row r="440" hidden="1" customFormat="1" s="148"/>
    <row r="441" hidden="1" customFormat="1" s="148"/>
    <row r="442" hidden="1" customFormat="1" s="148"/>
    <row r="443" hidden="1" customFormat="1" s="148"/>
    <row r="444" hidden="1" customFormat="1" s="148"/>
    <row r="445" hidden="1" customFormat="1" s="148"/>
    <row r="446" hidden="1" customFormat="1" s="148"/>
    <row r="447" hidden="1" customFormat="1" s="148"/>
    <row r="448" hidden="1" customFormat="1" s="148"/>
    <row r="449" hidden="1" customFormat="1" s="148"/>
    <row r="450" hidden="1" customFormat="1" s="148"/>
    <row r="451" hidden="1" customFormat="1" s="148"/>
    <row r="452" hidden="1" customFormat="1" s="148"/>
    <row r="453" hidden="1" customFormat="1" s="148"/>
    <row r="454" hidden="1" customFormat="1" s="148"/>
    <row r="455" hidden="1" customFormat="1" s="148"/>
    <row r="456" hidden="1" customFormat="1" s="148"/>
    <row r="457" hidden="1" customFormat="1" s="148"/>
    <row r="458" hidden="1" customFormat="1" s="148"/>
    <row r="459" hidden="1" customFormat="1" s="148"/>
    <row r="460" hidden="1" customFormat="1" s="148"/>
    <row r="461" hidden="1" customFormat="1" s="148"/>
    <row r="462" hidden="1" customFormat="1" s="148"/>
    <row r="463" hidden="1" customFormat="1" s="148"/>
    <row r="464" hidden="1" customFormat="1" s="148"/>
    <row r="465" hidden="1" customFormat="1" s="148"/>
    <row r="466" hidden="1" customFormat="1" s="148"/>
    <row r="467" hidden="1" customFormat="1" s="148"/>
    <row r="468" hidden="1" customFormat="1" s="148"/>
    <row r="469" hidden="1" customFormat="1" s="148"/>
    <row r="470" hidden="1" customFormat="1" s="148"/>
    <row r="471" hidden="1" customFormat="1" s="148"/>
    <row r="472" hidden="1" customFormat="1" s="148"/>
    <row r="473" hidden="1" customFormat="1" s="148"/>
    <row r="474" hidden="1" customFormat="1" s="148"/>
    <row r="475" hidden="1" customFormat="1" s="148"/>
    <row r="476" hidden="1" customFormat="1" s="148"/>
    <row r="477" hidden="1" customFormat="1" s="148"/>
    <row r="478" hidden="1" customFormat="1" s="148"/>
    <row r="479" hidden="1" customFormat="1" s="148"/>
    <row r="480" hidden="1" customFormat="1" s="148"/>
    <row r="481" hidden="1" customFormat="1" s="148"/>
    <row r="482" hidden="1" customFormat="1" s="148"/>
    <row r="483" hidden="1" customFormat="1" s="148"/>
    <row r="484" hidden="1" customFormat="1" s="148"/>
    <row r="485" hidden="1" customFormat="1" s="148"/>
    <row r="486" hidden="1" customFormat="1" s="148"/>
    <row r="487" hidden="1" customFormat="1" s="148"/>
    <row r="488" hidden="1" customFormat="1" s="148"/>
    <row r="489" hidden="1" customFormat="1" s="148"/>
    <row r="490" hidden="1" customFormat="1" s="148"/>
    <row r="491" hidden="1" customFormat="1" s="148"/>
    <row r="492" hidden="1" customFormat="1" s="148"/>
    <row r="493" hidden="1" customFormat="1" s="148"/>
    <row r="494" hidden="1" customFormat="1" s="148"/>
    <row r="495" hidden="1" customFormat="1" s="148"/>
    <row r="496" hidden="1" customFormat="1" s="148"/>
    <row r="497" hidden="1" customFormat="1" s="148"/>
    <row r="498" hidden="1" customFormat="1" s="148"/>
    <row r="499" hidden="1" customFormat="1" s="148"/>
    <row r="500" hidden="1" customFormat="1" s="148"/>
    <row r="501" hidden="1" customFormat="1" s="148"/>
    <row r="502" hidden="1" customFormat="1" s="148"/>
    <row r="503" hidden="1" customFormat="1" s="148"/>
    <row r="504" hidden="1" customFormat="1" s="148"/>
    <row r="505" hidden="1" customFormat="1" s="148"/>
    <row r="506" hidden="1" customFormat="1" s="148"/>
    <row r="507" hidden="1" customFormat="1" s="148"/>
    <row r="508" hidden="1" customFormat="1" s="148"/>
    <row r="509" hidden="1" customFormat="1" s="148"/>
    <row r="510" hidden="1" customFormat="1" s="148"/>
    <row r="511" hidden="1" customFormat="1" s="148"/>
    <row r="512" hidden="1" customFormat="1" s="148"/>
    <row r="513" hidden="1" customFormat="1" s="148"/>
    <row r="514" hidden="1" customFormat="1" s="148"/>
    <row r="515" hidden="1" customFormat="1" s="148"/>
    <row r="516" hidden="1" customFormat="1" s="148"/>
    <row r="517" hidden="1" customFormat="1" s="148"/>
    <row r="518" hidden="1" customFormat="1" s="148"/>
    <row r="519" hidden="1" customFormat="1" s="148"/>
    <row r="520" hidden="1" customFormat="1" s="148"/>
    <row r="521" hidden="1" customFormat="1" s="148"/>
    <row r="522" hidden="1" customFormat="1" s="148"/>
    <row r="523" hidden="1" customFormat="1" s="148"/>
    <row r="524" hidden="1" customFormat="1" s="148"/>
    <row r="525" hidden="1" customFormat="1" s="148"/>
    <row r="526" hidden="1" customFormat="1" s="148"/>
    <row r="527" hidden="1" customFormat="1" s="148"/>
    <row r="528" hidden="1" customFormat="1" s="148"/>
    <row r="529" hidden="1" customFormat="1" s="148"/>
    <row r="530" hidden="1" customFormat="1" s="148"/>
    <row r="531" hidden="1" customFormat="1" s="148"/>
    <row r="532" hidden="1" customFormat="1" s="148"/>
    <row r="533" hidden="1" customFormat="1" s="148"/>
    <row r="534" hidden="1" customFormat="1" s="148"/>
    <row r="535" hidden="1" customFormat="1" s="148"/>
    <row r="536" hidden="1" customFormat="1" s="148"/>
    <row r="537" hidden="1" customFormat="1" s="148"/>
    <row r="538" hidden="1" customFormat="1" s="148"/>
    <row r="539" hidden="1" customFormat="1" s="148"/>
    <row r="540" hidden="1" customFormat="1" s="148"/>
    <row r="541" hidden="1" customFormat="1" s="148"/>
    <row r="542" hidden="1" customFormat="1" s="148"/>
    <row r="543" hidden="1" customFormat="1" s="148"/>
    <row r="544" hidden="1" customFormat="1" s="148"/>
    <row r="545" hidden="1" customFormat="1" s="148"/>
    <row r="546" hidden="1" customFormat="1" s="148"/>
    <row r="547" hidden="1" customFormat="1" s="148"/>
    <row r="548" hidden="1" customFormat="1" s="148"/>
    <row r="549" hidden="1" customFormat="1" s="148"/>
    <row r="550" hidden="1" customFormat="1" s="148"/>
    <row r="551" hidden="1" customFormat="1" s="148"/>
    <row r="552" hidden="1" customFormat="1" s="148"/>
    <row r="553" hidden="1" customFormat="1" s="148"/>
    <row r="554" hidden="1" customFormat="1" s="148"/>
    <row r="555" hidden="1" customFormat="1" s="148"/>
    <row r="556" hidden="1" customFormat="1" s="148"/>
    <row r="557" hidden="1" customFormat="1" s="148"/>
    <row r="558" hidden="1" customFormat="1" s="148"/>
    <row r="559" hidden="1" customFormat="1" s="148"/>
    <row r="560" hidden="1" customFormat="1" s="148"/>
    <row r="561" hidden="1" customFormat="1" s="148"/>
    <row r="562" hidden="1" customFormat="1" s="148"/>
    <row r="563" hidden="1" customFormat="1" s="148"/>
    <row r="564" hidden="1" customFormat="1" s="148"/>
    <row r="565" hidden="1" customFormat="1" s="148"/>
    <row r="566" hidden="1" customFormat="1" s="148"/>
    <row r="567" hidden="1" customFormat="1" s="148"/>
    <row r="568" hidden="1" customFormat="1" s="148"/>
    <row r="569" hidden="1" customFormat="1" s="148"/>
    <row r="570" hidden="1" customFormat="1" s="148"/>
    <row r="571" hidden="1" customFormat="1" s="148"/>
    <row r="572" hidden="1" customFormat="1" s="148"/>
    <row r="573" hidden="1" customFormat="1" s="148"/>
    <row r="574" hidden="1" customFormat="1" s="148"/>
    <row r="575" hidden="1" customFormat="1" s="148"/>
    <row r="576" hidden="1" customFormat="1" s="148"/>
    <row r="577" hidden="1" customFormat="1" s="148"/>
    <row r="578" hidden="1" customFormat="1" s="148"/>
    <row r="579" hidden="1" customFormat="1" s="148"/>
    <row r="580" hidden="1" customFormat="1" s="148"/>
    <row r="581" hidden="1" customFormat="1" s="148"/>
    <row r="582" hidden="1" customFormat="1" s="148"/>
    <row r="583" hidden="1" customFormat="1" s="148"/>
    <row r="584" hidden="1" customFormat="1" s="148"/>
    <row r="585" hidden="1" customFormat="1" s="148"/>
    <row r="586" hidden="1" customFormat="1" s="148"/>
    <row r="587" hidden="1" customFormat="1" s="148"/>
    <row r="588" hidden="1" customFormat="1" s="148"/>
    <row r="589" hidden="1" customFormat="1" s="148"/>
    <row r="590" hidden="1" customFormat="1" s="148"/>
    <row r="591" hidden="1" customFormat="1" s="148"/>
    <row r="592" hidden="1" customFormat="1" s="148"/>
    <row r="593" hidden="1" customFormat="1" s="148"/>
    <row r="594" hidden="1" customFormat="1" s="148"/>
    <row r="595" hidden="1" customFormat="1" s="148"/>
    <row r="596" hidden="1" customFormat="1" s="148"/>
    <row r="597" hidden="1" customFormat="1" s="148"/>
    <row r="598" hidden="1" customFormat="1" s="148"/>
    <row r="599" hidden="1" customFormat="1" s="148"/>
    <row r="600" hidden="1" customFormat="1" s="148"/>
    <row r="601" hidden="1" customFormat="1" s="148"/>
    <row r="602" hidden="1" customFormat="1" s="148"/>
    <row r="603" hidden="1" customFormat="1" s="148"/>
    <row r="604" hidden="1" customFormat="1" s="148"/>
    <row r="605" hidden="1" customFormat="1" s="148"/>
    <row r="606" hidden="1" customFormat="1" s="148"/>
    <row r="607" hidden="1" customFormat="1" s="148"/>
    <row r="608" hidden="1" customFormat="1" s="148"/>
    <row r="609" hidden="1" customFormat="1" s="148"/>
    <row r="610" hidden="1" customFormat="1" s="148"/>
    <row r="611" hidden="1" customFormat="1" s="148"/>
    <row r="612" hidden="1" customFormat="1" s="148"/>
    <row r="613" hidden="1" customFormat="1" s="148"/>
    <row r="614" hidden="1" customFormat="1" s="148"/>
    <row r="615" hidden="1" customFormat="1" s="148"/>
    <row r="616" hidden="1" customFormat="1" s="148"/>
    <row r="617" hidden="1" customFormat="1" s="148"/>
    <row r="618" hidden="1" customFormat="1" s="148"/>
    <row r="619" hidden="1" customFormat="1" s="148"/>
    <row r="620" hidden="1" customFormat="1" s="148"/>
    <row r="621" hidden="1" customFormat="1" s="148"/>
    <row r="622" hidden="1" customFormat="1" s="148"/>
    <row r="623" hidden="1" customFormat="1" s="148"/>
    <row r="624" hidden="1" customFormat="1" s="148"/>
    <row r="625" hidden="1" customFormat="1" s="148"/>
    <row r="626" hidden="1" customFormat="1" s="148"/>
    <row r="627" hidden="1" customFormat="1" s="148"/>
    <row r="628" hidden="1" customFormat="1" s="148"/>
    <row r="629" hidden="1" customFormat="1" s="148"/>
    <row r="630" hidden="1" customFormat="1" s="148"/>
    <row r="631" hidden="1" customFormat="1" s="148"/>
    <row r="632" hidden="1" customFormat="1" s="148"/>
    <row r="633" hidden="1" customFormat="1" s="148"/>
    <row r="634" hidden="1" customFormat="1" s="148"/>
    <row r="635" hidden="1" customFormat="1" s="148"/>
    <row r="636" hidden="1" customFormat="1" s="148"/>
    <row r="637" hidden="1" customFormat="1" s="148"/>
    <row r="638" hidden="1" customFormat="1" s="148"/>
    <row r="639" hidden="1" customFormat="1" s="148"/>
    <row r="640" hidden="1" customFormat="1" s="148"/>
    <row r="641" hidden="1" customFormat="1" s="148"/>
    <row r="642" hidden="1" customFormat="1" s="148"/>
    <row r="643" hidden="1" customFormat="1" s="148"/>
    <row r="644" hidden="1" customFormat="1" s="148"/>
    <row r="645" hidden="1" customFormat="1" s="148"/>
    <row r="646" hidden="1" customFormat="1" s="148"/>
    <row r="647" hidden="1" customFormat="1" s="148"/>
    <row r="648" hidden="1" customFormat="1" s="148"/>
    <row r="649" hidden="1" customFormat="1" s="148"/>
    <row r="650" hidden="1" customFormat="1" s="148"/>
    <row r="651" hidden="1" customFormat="1" s="148"/>
    <row r="652" hidden="1" customFormat="1" s="148"/>
    <row r="653" hidden="1" customFormat="1" s="148"/>
    <row r="654" hidden="1" customFormat="1" s="148"/>
    <row r="655" hidden="1" customFormat="1" s="148"/>
    <row r="656" hidden="1" customFormat="1" s="148"/>
    <row r="657" hidden="1" customFormat="1" s="148"/>
    <row r="658" hidden="1" customFormat="1" s="148"/>
    <row r="659" hidden="1" customFormat="1" s="148"/>
    <row r="660" hidden="1" customFormat="1" s="148"/>
    <row r="661" hidden="1" customFormat="1" s="148"/>
    <row r="662" hidden="1" customFormat="1" s="148"/>
    <row r="663" hidden="1" customFormat="1" s="148"/>
    <row r="664" hidden="1" customFormat="1" s="148"/>
    <row r="665" hidden="1" customFormat="1" s="148"/>
    <row r="666" hidden="1" customFormat="1" s="148"/>
    <row r="667" hidden="1" customFormat="1" s="148"/>
    <row r="668" hidden="1" customFormat="1" s="148"/>
    <row r="669" hidden="1" customFormat="1" s="148"/>
    <row r="670" hidden="1" customFormat="1" s="148"/>
    <row r="671" hidden="1" customFormat="1" s="148"/>
    <row r="672" hidden="1" customFormat="1" s="148"/>
    <row r="673" hidden="1" customFormat="1" s="148"/>
    <row r="674" hidden="1" customFormat="1" s="148"/>
    <row r="675" hidden="1" customFormat="1" s="148"/>
    <row r="676" hidden="1" customFormat="1" s="148"/>
    <row r="677" hidden="1" customFormat="1" s="148"/>
    <row r="678" hidden="1" customFormat="1" s="148"/>
    <row r="679" hidden="1" customFormat="1" s="148"/>
    <row r="680" hidden="1" customFormat="1" s="148"/>
    <row r="681" hidden="1" customFormat="1" s="148"/>
    <row r="682" hidden="1" customFormat="1" s="148"/>
    <row r="683" hidden="1" customFormat="1" s="148"/>
    <row r="684" hidden="1" customFormat="1" s="148"/>
    <row r="685" hidden="1" customFormat="1" s="148"/>
    <row r="686" hidden="1" customFormat="1" s="148"/>
    <row r="687" hidden="1" customFormat="1" s="148"/>
    <row r="688" hidden="1" customFormat="1" s="148"/>
    <row r="689" hidden="1" customFormat="1" s="148"/>
    <row r="690" hidden="1" customFormat="1" s="148"/>
    <row r="691" hidden="1" customFormat="1" s="148"/>
    <row r="692" hidden="1" customFormat="1" s="148"/>
    <row r="693" hidden="1" customFormat="1" s="148"/>
    <row r="694" hidden="1" customFormat="1" s="148"/>
    <row r="695" hidden="1" customFormat="1" s="148"/>
    <row r="696" hidden="1" customFormat="1" s="148"/>
    <row r="697" hidden="1" customFormat="1" s="148"/>
    <row r="698" hidden="1" customFormat="1" s="148"/>
    <row r="699" hidden="1" customFormat="1" s="148"/>
    <row r="700" hidden="1" customFormat="1" s="148"/>
    <row r="701" hidden="1" customFormat="1" s="148"/>
    <row r="702" hidden="1" customFormat="1" s="148"/>
    <row r="703" hidden="1" customFormat="1" s="148"/>
    <row r="704" hidden="1" customFormat="1" s="148"/>
    <row r="705" hidden="1" customFormat="1" s="148"/>
    <row r="706" hidden="1" customFormat="1" s="148"/>
    <row r="707" hidden="1" customFormat="1" s="148"/>
    <row r="708" hidden="1" customFormat="1" s="148"/>
    <row r="709" hidden="1" customFormat="1" s="148"/>
    <row r="710" hidden="1" customFormat="1" s="148"/>
    <row r="711" hidden="1" customFormat="1" s="148"/>
    <row r="712" hidden="1" customFormat="1" s="148"/>
    <row r="713" hidden="1" customFormat="1" s="148"/>
    <row r="714" hidden="1" customFormat="1" s="148"/>
    <row r="715" hidden="1" customFormat="1" s="148"/>
    <row r="716" hidden="1" customFormat="1" s="148"/>
    <row r="717" hidden="1" customFormat="1" s="148"/>
    <row r="718" hidden="1" customFormat="1" s="148"/>
    <row r="719" hidden="1" customFormat="1" s="148"/>
    <row r="720" hidden="1" customFormat="1" s="148"/>
    <row r="721" hidden="1" customFormat="1" s="148"/>
    <row r="722" hidden="1" customFormat="1" s="148"/>
    <row r="723" hidden="1" customFormat="1" s="148"/>
    <row r="724" hidden="1" customFormat="1" s="148"/>
    <row r="725" hidden="1" customFormat="1" s="148"/>
    <row r="726" hidden="1" customFormat="1" s="148"/>
    <row r="727" hidden="1" customFormat="1" s="148"/>
    <row r="728" hidden="1" customFormat="1" s="148"/>
    <row r="729" hidden="1" customFormat="1" s="148"/>
    <row r="730" hidden="1" customFormat="1" s="148"/>
    <row r="731" hidden="1" customFormat="1" s="148"/>
    <row r="732" hidden="1" customFormat="1" s="148"/>
    <row r="733" hidden="1" customFormat="1" s="148"/>
    <row r="734" hidden="1" customFormat="1" s="148"/>
    <row r="735" hidden="1" customFormat="1" s="148"/>
    <row r="736" hidden="1" customFormat="1" s="148"/>
    <row r="737" hidden="1" customFormat="1" s="148"/>
    <row r="738" hidden="1" customFormat="1" s="148"/>
    <row r="739" hidden="1" customFormat="1" s="148"/>
    <row r="740" hidden="1" customFormat="1" s="148"/>
    <row r="741" hidden="1" customFormat="1" s="148"/>
    <row r="742" hidden="1" customFormat="1" s="148"/>
    <row r="743" hidden="1" customFormat="1" s="148"/>
    <row r="744" hidden="1" customFormat="1" s="148"/>
    <row r="745" hidden="1" customFormat="1" s="148"/>
    <row r="746" hidden="1" customFormat="1" s="148"/>
    <row r="747" hidden="1" customFormat="1" s="148"/>
    <row r="748" hidden="1" customFormat="1" s="148"/>
    <row r="749" hidden="1" customFormat="1" s="148"/>
    <row r="750" hidden="1" customFormat="1" s="148"/>
    <row r="751" hidden="1" customFormat="1" s="148"/>
    <row r="752" hidden="1" customFormat="1" s="148"/>
    <row r="753" hidden="1" customFormat="1" s="148"/>
    <row r="754" hidden="1" customFormat="1" s="148"/>
    <row r="755" hidden="1" customFormat="1" s="148"/>
    <row r="756" hidden="1" customFormat="1" s="148"/>
    <row r="757" hidden="1" customFormat="1" s="148"/>
    <row r="758" hidden="1" customFormat="1" s="148"/>
    <row r="759" hidden="1" customFormat="1" s="148"/>
    <row r="760" hidden="1" customFormat="1" s="148"/>
    <row r="761" hidden="1" customFormat="1" s="148"/>
    <row r="762" hidden="1" customFormat="1" s="148"/>
    <row r="763" hidden="1" customFormat="1" s="148"/>
    <row r="764" hidden="1" customFormat="1" s="148"/>
    <row r="765" hidden="1" customFormat="1" s="148"/>
    <row r="766" hidden="1" customFormat="1" s="148"/>
    <row r="767" hidden="1" customFormat="1" s="148"/>
    <row r="768" hidden="1" customFormat="1" s="148"/>
    <row r="769" hidden="1" customFormat="1" s="148"/>
    <row r="770" hidden="1" customFormat="1" s="148"/>
    <row r="771" hidden="1" customFormat="1" s="148"/>
    <row r="772" hidden="1" customFormat="1" s="148"/>
    <row r="773" hidden="1" customFormat="1" s="148"/>
    <row r="774" hidden="1" customFormat="1" s="148"/>
    <row r="775" hidden="1" customFormat="1" s="148"/>
    <row r="776" hidden="1" customFormat="1" s="148"/>
    <row r="777" hidden="1" customFormat="1" s="148"/>
    <row r="778" hidden="1" customFormat="1" s="148"/>
    <row r="779" hidden="1" customFormat="1" s="148"/>
    <row r="780" hidden="1" customFormat="1" s="148"/>
    <row r="781" hidden="1" customFormat="1" s="148"/>
    <row r="782" hidden="1" customFormat="1" s="148"/>
    <row r="783" hidden="1" customFormat="1" s="148"/>
    <row r="784" hidden="1" customFormat="1" s="148"/>
    <row r="785" hidden="1" customFormat="1" s="148"/>
    <row r="786" hidden="1" customFormat="1" s="148"/>
    <row r="787" hidden="1" customFormat="1" s="148"/>
    <row r="788" hidden="1" customFormat="1" s="148"/>
    <row r="789" hidden="1" customFormat="1" s="148"/>
    <row r="790" hidden="1" customFormat="1" s="148"/>
    <row r="791" hidden="1" customFormat="1" s="148"/>
    <row r="792" hidden="1" customFormat="1" s="148"/>
    <row r="793" hidden="1" customFormat="1" s="148"/>
    <row r="794" hidden="1" customFormat="1" s="148"/>
    <row r="795" hidden="1" customFormat="1" s="148"/>
    <row r="796" hidden="1" customFormat="1" s="148"/>
    <row r="797" hidden="1" customFormat="1" s="148"/>
    <row r="798" hidden="1" customFormat="1" s="148"/>
    <row r="799" hidden="1" customFormat="1" s="148"/>
    <row r="800" hidden="1" customFormat="1" s="148"/>
    <row r="801" hidden="1" customFormat="1" s="148"/>
    <row r="802" hidden="1" customFormat="1" s="148"/>
    <row r="803" hidden="1" customFormat="1" s="148"/>
    <row r="804" hidden="1" customFormat="1" s="148"/>
    <row r="805" hidden="1" customFormat="1" s="148"/>
    <row r="806" hidden="1" customFormat="1" s="148"/>
    <row r="807" hidden="1" customFormat="1" s="148"/>
    <row r="808" hidden="1" customFormat="1" s="148"/>
    <row r="809" hidden="1" customFormat="1" s="148"/>
    <row r="810" hidden="1" customFormat="1" s="148"/>
    <row r="811" hidden="1" customFormat="1" s="148"/>
    <row r="812" hidden="1" customFormat="1" s="148"/>
    <row r="813" hidden="1" customFormat="1" s="148"/>
    <row r="814" hidden="1" customFormat="1" s="148"/>
    <row r="815" hidden="1" customFormat="1" s="148"/>
    <row r="816" hidden="1" customFormat="1" s="148"/>
    <row r="817" hidden="1" customFormat="1" s="148"/>
    <row r="818" hidden="1" customFormat="1" s="148"/>
    <row r="819" hidden="1" customFormat="1" s="148"/>
    <row r="820" hidden="1" customFormat="1" s="148"/>
    <row r="821" hidden="1" customFormat="1" s="148"/>
    <row r="822" hidden="1" customFormat="1" s="148"/>
    <row r="823" hidden="1" customFormat="1" s="148"/>
    <row r="824" hidden="1" customFormat="1" s="148"/>
    <row r="825" hidden="1" customFormat="1" s="148"/>
    <row r="826" hidden="1" customFormat="1" s="148"/>
    <row r="827" hidden="1" customFormat="1" s="148"/>
    <row r="828" hidden="1" customFormat="1" s="148"/>
    <row r="829" hidden="1" customFormat="1" s="148"/>
    <row r="830" hidden="1" customFormat="1" s="148"/>
    <row r="831" hidden="1" customFormat="1" s="148"/>
    <row r="832" hidden="1" customFormat="1" s="148"/>
    <row r="833" hidden="1" customFormat="1" s="148"/>
    <row r="834" hidden="1" customFormat="1" s="148"/>
    <row r="835" hidden="1" customFormat="1" s="148"/>
    <row r="836" hidden="1" customFormat="1" s="148"/>
    <row r="837" hidden="1" customFormat="1" s="148"/>
    <row r="838" hidden="1" customFormat="1" s="148"/>
    <row r="839" hidden="1" customFormat="1" s="148"/>
    <row r="840" hidden="1" customFormat="1" s="148"/>
    <row r="841" hidden="1" customFormat="1" s="148"/>
    <row r="842" hidden="1" customFormat="1" s="148"/>
    <row r="843" hidden="1" customFormat="1" s="148"/>
    <row r="844" hidden="1" customFormat="1" s="148"/>
    <row r="845" hidden="1" customFormat="1" s="148"/>
    <row r="846" hidden="1" customFormat="1" s="148"/>
    <row r="847" hidden="1" customFormat="1" s="148"/>
    <row r="848" hidden="1" customFormat="1" s="148"/>
    <row r="849" hidden="1" customFormat="1" s="148"/>
    <row r="850" hidden="1" customFormat="1" s="148"/>
    <row r="851" hidden="1" customFormat="1" s="148"/>
    <row r="852" hidden="1" customFormat="1" s="148"/>
    <row r="853" hidden="1" customFormat="1" s="148"/>
    <row r="854" hidden="1" customFormat="1" s="148"/>
    <row r="855" hidden="1" customFormat="1" s="148"/>
    <row r="856" hidden="1" customFormat="1" s="148"/>
    <row r="857" hidden="1" customFormat="1" s="148"/>
    <row r="858" hidden="1" customFormat="1" s="148"/>
    <row r="859" hidden="1" customFormat="1" s="148"/>
    <row r="860" hidden="1" customFormat="1" s="148"/>
    <row r="861" hidden="1" customFormat="1" s="148"/>
    <row r="862" hidden="1" customFormat="1" s="148"/>
    <row r="863" hidden="1" customFormat="1" s="148"/>
    <row r="864" hidden="1" customFormat="1" s="148"/>
    <row r="865" hidden="1" customFormat="1" s="148"/>
    <row r="866" hidden="1" customFormat="1" s="148"/>
    <row r="867" hidden="1" customFormat="1" s="148"/>
    <row r="868" hidden="1" customFormat="1" s="148"/>
    <row r="869" hidden="1" customFormat="1" s="148"/>
    <row r="870" hidden="1" customFormat="1" s="148"/>
    <row r="871" hidden="1" customFormat="1" s="148"/>
    <row r="872" hidden="1" customFormat="1" s="148"/>
    <row r="873" hidden="1" customFormat="1" s="148"/>
    <row r="874" hidden="1" customFormat="1" s="148"/>
    <row r="875" hidden="1" customFormat="1" s="148"/>
    <row r="876" hidden="1" customFormat="1" s="148"/>
    <row r="877" hidden="1" customFormat="1" s="148"/>
    <row r="878" hidden="1" customFormat="1" s="148"/>
    <row r="879" hidden="1" customFormat="1" s="148"/>
    <row r="880" hidden="1" customFormat="1" s="148"/>
    <row r="881" hidden="1" customFormat="1" s="148"/>
    <row r="882" hidden="1" customFormat="1" s="148"/>
    <row r="883" hidden="1" customFormat="1" s="148"/>
    <row r="884" hidden="1" customFormat="1" s="148"/>
    <row r="885" hidden="1" customFormat="1" s="148"/>
    <row r="886" hidden="1" customFormat="1" s="148"/>
    <row r="887" hidden="1" customFormat="1" s="148"/>
    <row r="888" hidden="1" customFormat="1" s="148"/>
    <row r="889" hidden="1" customFormat="1" s="148"/>
    <row r="890" hidden="1" customFormat="1" s="148"/>
    <row r="891" hidden="1" customFormat="1" s="148"/>
    <row r="892" hidden="1" customFormat="1" s="148"/>
    <row r="893" hidden="1" customFormat="1" s="148"/>
    <row r="894" hidden="1" customFormat="1" s="148"/>
    <row r="895" hidden="1" customFormat="1" s="148"/>
    <row r="896" hidden="1" customFormat="1" s="148"/>
    <row r="897" hidden="1" customFormat="1" s="148"/>
    <row r="898" hidden="1" customFormat="1" s="148"/>
    <row r="899" hidden="1" customFormat="1" s="148"/>
    <row r="900" hidden="1" customFormat="1" s="148"/>
    <row r="901" hidden="1" customFormat="1" s="148"/>
    <row r="902" hidden="1" customFormat="1" s="148"/>
    <row r="903" hidden="1" customFormat="1" s="148"/>
    <row r="904" hidden="1" customFormat="1" s="148"/>
    <row r="905" hidden="1" customFormat="1" s="148"/>
    <row r="906" hidden="1" customFormat="1" s="148"/>
    <row r="907" hidden="1" customFormat="1" s="148"/>
    <row r="908" hidden="1" customFormat="1" s="148"/>
    <row r="909" hidden="1" customFormat="1" s="148"/>
    <row r="910" hidden="1" customFormat="1" s="148"/>
    <row r="911" hidden="1" customFormat="1" s="148"/>
    <row r="912" hidden="1" customFormat="1" s="148"/>
    <row r="913" hidden="1" customFormat="1" s="148"/>
    <row r="914" hidden="1" customFormat="1" s="148"/>
    <row r="915" hidden="1" customFormat="1" s="148"/>
    <row r="916" hidden="1" customFormat="1" s="148"/>
    <row r="917" hidden="1" customFormat="1" s="148"/>
    <row r="918" hidden="1" customFormat="1" s="148"/>
    <row r="919" hidden="1" customFormat="1" s="148"/>
    <row r="920" hidden="1" customFormat="1" s="148"/>
    <row r="921" hidden="1" customFormat="1" s="148"/>
    <row r="922" hidden="1" customFormat="1" s="148"/>
    <row r="923" hidden="1" customFormat="1" s="148"/>
    <row r="924" hidden="1" customFormat="1" s="148"/>
    <row r="925" hidden="1" customFormat="1" s="148"/>
    <row r="926" hidden="1" customFormat="1" s="148"/>
    <row r="927" hidden="1" customFormat="1" s="148"/>
    <row r="928" hidden="1" customFormat="1" s="148"/>
    <row r="929" hidden="1" customFormat="1" s="148"/>
    <row r="930" hidden="1" customFormat="1" s="148"/>
    <row r="931" hidden="1" customFormat="1" s="148"/>
    <row r="932" hidden="1" customFormat="1" s="148"/>
    <row r="933" hidden="1" customFormat="1" s="148"/>
    <row r="934" hidden="1" customFormat="1" s="148"/>
    <row r="935" hidden="1" customFormat="1" s="148"/>
    <row r="936" hidden="1" customFormat="1" s="148"/>
    <row r="937" hidden="1" customFormat="1" s="148"/>
    <row r="938" hidden="1" customFormat="1" s="148"/>
    <row r="939" hidden="1" customFormat="1" s="148"/>
    <row r="940" hidden="1" customFormat="1" s="148"/>
    <row r="941" hidden="1" customFormat="1" s="148"/>
    <row r="942" hidden="1" customFormat="1" s="148"/>
    <row r="943" hidden="1" customFormat="1" s="148"/>
    <row r="944" hidden="1" customFormat="1" s="148"/>
    <row r="945" hidden="1" customFormat="1" s="148"/>
    <row r="946" hidden="1" customFormat="1" s="148"/>
    <row r="947" hidden="1" customFormat="1" s="148"/>
    <row r="948" hidden="1" customFormat="1" s="148"/>
    <row r="949" hidden="1" customFormat="1" s="148"/>
    <row r="950" hidden="1" customFormat="1" s="148"/>
    <row r="951" hidden="1" customFormat="1" s="148"/>
    <row r="952" hidden="1" customFormat="1" s="148"/>
    <row r="953" hidden="1" customFormat="1" s="148"/>
    <row r="954" hidden="1" customFormat="1" s="148"/>
    <row r="955" hidden="1" customFormat="1" s="148"/>
    <row r="956" hidden="1" customFormat="1" s="148"/>
    <row r="957" hidden="1" customFormat="1" s="148"/>
    <row r="958" hidden="1" customFormat="1" s="148"/>
    <row r="959" hidden="1" customFormat="1" s="148"/>
    <row r="960" hidden="1" customFormat="1" s="148"/>
    <row r="961" hidden="1" customFormat="1" s="148"/>
    <row r="962" hidden="1" customFormat="1" s="148"/>
    <row r="963" hidden="1" customFormat="1" s="148"/>
    <row r="964" hidden="1" customFormat="1" s="148"/>
    <row r="965" hidden="1" customFormat="1" s="148"/>
    <row r="966" hidden="1" customFormat="1" s="148"/>
    <row r="967" hidden="1" customFormat="1" s="148"/>
    <row r="968" hidden="1" customFormat="1" s="148"/>
    <row r="969" hidden="1" customFormat="1" s="148"/>
    <row r="970" hidden="1" customFormat="1" s="148"/>
    <row r="971" hidden="1" customFormat="1" s="148"/>
    <row r="972" hidden="1" customFormat="1" s="148"/>
    <row r="973" hidden="1" customFormat="1" s="148"/>
    <row r="974" hidden="1" customFormat="1" s="148"/>
    <row r="975" hidden="1" customFormat="1" s="148"/>
    <row r="976" hidden="1" customFormat="1" s="148"/>
    <row r="977" hidden="1" customFormat="1" s="148"/>
    <row r="978" hidden="1" customFormat="1" s="148"/>
    <row r="979" hidden="1" customFormat="1" s="148"/>
    <row r="980" hidden="1" customFormat="1" s="148"/>
    <row r="981" hidden="1" customFormat="1" s="148"/>
    <row r="982" hidden="1" customFormat="1" s="148"/>
    <row r="983" hidden="1" customFormat="1" s="148"/>
    <row r="984" hidden="1" customFormat="1" s="148"/>
    <row r="985" hidden="1" customFormat="1" s="148"/>
    <row r="986" hidden="1" customFormat="1" s="148"/>
    <row r="987" hidden="1" customFormat="1" s="148"/>
    <row r="988" hidden="1" customFormat="1" s="148"/>
    <row r="989" hidden="1" customFormat="1" s="148"/>
    <row r="990" hidden="1" customFormat="1" s="148"/>
    <row r="991" hidden="1" customFormat="1" s="148"/>
    <row r="992" hidden="1" customFormat="1" s="148"/>
    <row r="993" hidden="1" customFormat="1" s="148"/>
    <row r="994" hidden="1" customFormat="1" s="148"/>
    <row r="995" hidden="1" customFormat="1" s="148"/>
    <row r="996" hidden="1" customFormat="1" s="148"/>
    <row r="997" hidden="1" customFormat="1" s="148"/>
    <row r="998" hidden="1" customFormat="1" s="148"/>
    <row r="999" hidden="1" customFormat="1" s="148"/>
    <row r="1000" hidden="1" customFormat="1" s="148"/>
    <row r="1001" hidden="1" customFormat="1" s="148"/>
    <row r="1002" hidden="1" customFormat="1" s="148"/>
    <row r="1003" hidden="1" customFormat="1" s="148"/>
    <row r="1004" hidden="1" customFormat="1" s="148"/>
    <row r="1005" hidden="1" customFormat="1" s="148"/>
    <row r="1006" hidden="1" customFormat="1" s="148"/>
    <row r="1007" hidden="1" customFormat="1" s="148"/>
    <row r="1008" hidden="1" customFormat="1" s="148"/>
    <row r="1009" hidden="1" customFormat="1" s="148"/>
    <row r="1010" hidden="1" customFormat="1" s="148"/>
    <row r="1011" hidden="1" customFormat="1" s="148"/>
    <row r="1012" hidden="1" customFormat="1" s="148"/>
    <row r="1013" hidden="1" customFormat="1" s="148"/>
    <row r="1014" hidden="1" customFormat="1" s="148"/>
    <row r="1015" hidden="1" customFormat="1" s="148"/>
    <row r="1016" hidden="1" customFormat="1" s="148"/>
    <row r="1017" hidden="1" customFormat="1" s="148"/>
    <row r="1018" hidden="1" customFormat="1" s="148"/>
    <row r="1019" hidden="1" customFormat="1" s="148"/>
    <row r="1020" hidden="1" customFormat="1" s="148"/>
    <row r="1021" hidden="1" customFormat="1" s="148"/>
    <row r="1022" hidden="1" customFormat="1" s="148"/>
    <row r="1023" hidden="1" customFormat="1" s="148"/>
    <row r="1024" hidden="1" customFormat="1" s="148"/>
    <row r="1025" hidden="1" customFormat="1" s="148"/>
    <row r="1026" hidden="1" customFormat="1" s="148"/>
    <row r="1027" hidden="1" customFormat="1" s="148"/>
    <row r="1028" hidden="1" customFormat="1" s="148"/>
    <row r="1029" hidden="1" customFormat="1" s="148"/>
    <row r="1030" hidden="1" customFormat="1" s="148"/>
    <row r="1031" hidden="1" customFormat="1" s="148"/>
    <row r="1032" hidden="1" customFormat="1" s="148"/>
    <row r="1033" hidden="1" customFormat="1" s="148"/>
    <row r="1034" hidden="1" customFormat="1" s="148"/>
    <row r="1035" hidden="1" customFormat="1" s="148"/>
    <row r="1036" hidden="1" customFormat="1" s="148"/>
    <row r="1037" hidden="1" customFormat="1" s="148"/>
    <row r="1038" hidden="1" customFormat="1" s="148"/>
    <row r="1039" hidden="1" customFormat="1" s="148"/>
    <row r="1040" hidden="1" customFormat="1" s="148"/>
    <row r="1041" hidden="1" customFormat="1" s="148"/>
    <row r="1042" hidden="1" customFormat="1" s="148"/>
    <row r="1043" hidden="1" customFormat="1" s="148"/>
    <row r="1044" hidden="1" customFormat="1" s="148"/>
    <row r="1045" hidden="1" customFormat="1" s="148"/>
    <row r="1046" hidden="1" customFormat="1" s="148"/>
    <row r="1047" hidden="1" customFormat="1" s="148"/>
    <row r="1048" hidden="1" customFormat="1" s="148"/>
    <row r="1049" hidden="1" customFormat="1" s="148"/>
    <row r="1050" hidden="1" customFormat="1" s="148"/>
    <row r="1051" hidden="1" customFormat="1" s="148"/>
    <row r="1052" hidden="1" customFormat="1" s="148"/>
    <row r="1053" hidden="1" customFormat="1" s="148"/>
    <row r="1054" hidden="1" customFormat="1" s="148"/>
    <row r="1055" hidden="1" customFormat="1" s="148"/>
    <row r="1056" hidden="1" customFormat="1" s="148"/>
    <row r="1057" hidden="1" customFormat="1" s="148"/>
    <row r="1058" hidden="1" customFormat="1" s="148"/>
    <row r="1059" hidden="1" customFormat="1" s="148"/>
    <row r="1060" hidden="1" customFormat="1" s="148"/>
    <row r="1061" hidden="1" customFormat="1" s="148"/>
    <row r="1062" hidden="1" customFormat="1" s="148"/>
    <row r="1063" hidden="1" customFormat="1" s="148"/>
    <row r="1064" hidden="1" customFormat="1" s="148"/>
    <row r="1065" hidden="1" customFormat="1" s="148"/>
    <row r="1066" hidden="1" customFormat="1" s="148"/>
    <row r="1067" hidden="1" customFormat="1" s="148"/>
    <row r="1068" hidden="1" customFormat="1" s="148"/>
    <row r="1069" hidden="1" customFormat="1" s="148"/>
    <row r="1070" hidden="1" customFormat="1" s="148"/>
    <row r="1071" hidden="1" customFormat="1" s="148"/>
    <row r="1072" hidden="1" customFormat="1" s="148"/>
    <row r="1073" hidden="1" customFormat="1" s="148"/>
    <row r="1074" hidden="1" customFormat="1" s="148"/>
    <row r="1075" hidden="1" customFormat="1" s="148"/>
    <row r="1076" hidden="1" customFormat="1" s="148"/>
    <row r="1077" hidden="1" customFormat="1" s="148"/>
    <row r="1078" hidden="1" customFormat="1" s="148"/>
    <row r="1079" hidden="1" customFormat="1" s="148"/>
    <row r="1080" hidden="1" customFormat="1" s="148"/>
    <row r="1081" hidden="1" customFormat="1" s="148"/>
    <row r="1082" hidden="1" customFormat="1" s="148"/>
    <row r="1083" hidden="1" customFormat="1" s="148"/>
    <row r="1084" hidden="1" customFormat="1" s="148"/>
    <row r="1085" hidden="1" customFormat="1" s="148"/>
    <row r="1086" hidden="1" customFormat="1" s="148"/>
    <row r="1087" hidden="1" customFormat="1" s="148"/>
    <row r="1088" hidden="1" customFormat="1" s="148"/>
    <row r="1089" hidden="1" customFormat="1" s="148"/>
    <row r="1090" hidden="1" customFormat="1" s="148"/>
    <row r="1091" hidden="1" customFormat="1" s="148"/>
    <row r="1092" hidden="1" customFormat="1" s="148"/>
    <row r="1093" hidden="1" customFormat="1" s="148"/>
    <row r="1094" hidden="1" customFormat="1" s="148"/>
    <row r="1095" hidden="1" customFormat="1" s="148"/>
    <row r="1096" hidden="1" customFormat="1" s="148"/>
    <row r="1097" hidden="1" customFormat="1" s="148"/>
    <row r="1098" hidden="1" customFormat="1" s="148"/>
    <row r="1099" hidden="1" customFormat="1" s="148"/>
    <row r="1100" hidden="1" customFormat="1" s="148"/>
    <row r="1101" hidden="1" customFormat="1" s="148"/>
    <row r="1102" hidden="1" customFormat="1" s="148"/>
    <row r="1103" hidden="1" customFormat="1" s="148"/>
    <row r="1104" hidden="1" customFormat="1" s="148"/>
    <row r="1105" hidden="1" customFormat="1" s="148"/>
    <row r="1106" hidden="1" customFormat="1" s="148"/>
    <row r="1107" hidden="1" customFormat="1" s="148"/>
    <row r="1108" hidden="1" customFormat="1" s="148"/>
    <row r="1109" hidden="1" customFormat="1" s="148"/>
    <row r="1110" hidden="1" customFormat="1" s="148"/>
    <row r="1111" hidden="1" customFormat="1" s="148"/>
    <row r="1112" hidden="1" customFormat="1" s="148"/>
    <row r="1113" hidden="1" customFormat="1" s="148"/>
    <row r="1114" hidden="1" customFormat="1" s="148"/>
    <row r="1115" hidden="1" customFormat="1" s="148"/>
    <row r="1116" hidden="1" customFormat="1" s="148"/>
    <row r="1117" hidden="1" customFormat="1" s="148"/>
    <row r="1118" hidden="1" customFormat="1" s="148"/>
    <row r="1119" hidden="1" customFormat="1" s="148"/>
    <row r="1120" hidden="1" customFormat="1" s="148"/>
    <row r="1121" hidden="1" customFormat="1" s="148"/>
    <row r="1122" hidden="1" customFormat="1" s="148"/>
    <row r="1123" hidden="1" customFormat="1" s="148"/>
    <row r="1124" hidden="1" customFormat="1" s="148"/>
    <row r="1125" hidden="1" customFormat="1" s="148"/>
    <row r="1126" hidden="1" customFormat="1" s="148"/>
    <row r="1127" hidden="1" customFormat="1" s="148"/>
    <row r="1128" hidden="1" customFormat="1" s="148"/>
    <row r="1129" hidden="1" customFormat="1" s="148"/>
    <row r="1130" hidden="1" customFormat="1" s="148"/>
    <row r="1131" hidden="1" customFormat="1" s="148"/>
    <row r="1132" hidden="1" customFormat="1" s="148"/>
    <row r="1133" hidden="1" customFormat="1" s="148"/>
    <row r="1134" hidden="1" customFormat="1" s="148"/>
    <row r="1135" hidden="1" customFormat="1" s="148"/>
    <row r="1136" hidden="1" customFormat="1" s="148"/>
    <row r="1137" hidden="1" customFormat="1" s="148"/>
    <row r="1138" hidden="1" customFormat="1" s="148"/>
    <row r="1139" hidden="1" customFormat="1" s="148"/>
    <row r="1140" hidden="1" customFormat="1" s="148"/>
    <row r="1141" hidden="1" customFormat="1" s="148"/>
    <row r="1142" hidden="1" customFormat="1" s="148"/>
    <row r="1143" hidden="1" customFormat="1" s="148"/>
    <row r="1144" hidden="1" customFormat="1" s="148"/>
    <row r="1145" hidden="1" customFormat="1" s="148"/>
    <row r="1146" hidden="1" customFormat="1" s="148"/>
    <row r="1147" hidden="1" customFormat="1" s="148"/>
    <row r="1148" hidden="1" customFormat="1" s="148"/>
    <row r="1149" hidden="1" customFormat="1" s="148"/>
    <row r="1150" hidden="1" customFormat="1" s="148"/>
    <row r="1151" hidden="1" customFormat="1" s="148"/>
    <row r="1152" hidden="1" customFormat="1" s="148"/>
    <row r="1153" hidden="1" customFormat="1" s="148"/>
    <row r="1154" hidden="1" customFormat="1" s="148"/>
    <row r="1155" hidden="1" customFormat="1" s="148"/>
    <row r="1156" hidden="1" customFormat="1" s="148"/>
    <row r="1157" hidden="1" customFormat="1" s="148"/>
    <row r="1158" hidden="1" customFormat="1" s="148"/>
    <row r="1159" hidden="1" customFormat="1" s="148"/>
    <row r="1160" hidden="1" customFormat="1" s="148"/>
    <row r="1161" hidden="1" customFormat="1" s="148"/>
    <row r="1162" hidden="1" customFormat="1" s="148"/>
    <row r="1163" hidden="1" customFormat="1" s="148"/>
    <row r="1164" hidden="1" customFormat="1" s="148"/>
    <row r="1165" hidden="1" customFormat="1" s="148"/>
    <row r="1166" hidden="1" customFormat="1" s="148"/>
    <row r="1167" hidden="1" customFormat="1" s="148"/>
    <row r="1168" hidden="1" customFormat="1" s="148"/>
    <row r="1169" hidden="1" customFormat="1" s="148"/>
    <row r="1170" hidden="1" customFormat="1" s="148"/>
    <row r="1171" hidden="1" customFormat="1" s="148"/>
    <row r="1172" hidden="1" customFormat="1" s="148"/>
    <row r="1173" hidden="1" customFormat="1" s="148"/>
    <row r="1174" hidden="1" customFormat="1" s="148"/>
    <row r="1175" hidden="1" customFormat="1" s="148"/>
    <row r="1176" hidden="1" customFormat="1" s="148"/>
    <row r="1177" hidden="1" customFormat="1" s="148"/>
    <row r="1178" hidden="1" customFormat="1" s="148"/>
    <row r="1179" hidden="1" customFormat="1" s="148"/>
    <row r="1180" hidden="1" customFormat="1" s="148"/>
    <row r="1181" hidden="1" customFormat="1" s="148"/>
    <row r="1182" hidden="1" customFormat="1" s="148"/>
    <row r="1183" hidden="1" customFormat="1" s="148"/>
    <row r="1184" hidden="1" customFormat="1" s="148"/>
    <row r="1185" hidden="1" customFormat="1" s="148"/>
    <row r="1186" hidden="1" customFormat="1" s="148"/>
    <row r="1187" hidden="1" customFormat="1" s="148"/>
    <row r="1188" hidden="1" customFormat="1" s="148"/>
    <row r="1189" hidden="1" customFormat="1" s="148"/>
    <row r="1190" hidden="1" customFormat="1" s="148"/>
    <row r="1191" hidden="1" customFormat="1" s="148"/>
    <row r="1192" hidden="1" customFormat="1" s="148"/>
    <row r="1193" hidden="1" customFormat="1" s="148"/>
    <row r="1194" hidden="1" customFormat="1" s="148"/>
    <row r="1195" hidden="1" customFormat="1" s="148"/>
    <row r="1196" hidden="1" customFormat="1" s="148"/>
    <row r="1197" hidden="1" customFormat="1" s="148"/>
    <row r="1198" hidden="1" customFormat="1" s="148"/>
    <row r="1199" hidden="1" customFormat="1" s="148"/>
    <row r="1200" hidden="1" customFormat="1" s="148"/>
    <row r="1201" hidden="1" customFormat="1" s="148"/>
    <row r="1202" hidden="1" customFormat="1" s="148"/>
    <row r="1203" hidden="1" customFormat="1" s="148"/>
    <row r="1204" hidden="1" customFormat="1" s="148"/>
    <row r="1205" hidden="1" customFormat="1" s="148"/>
    <row r="1206" hidden="1" customFormat="1" s="148"/>
    <row r="1207" hidden="1" customFormat="1" s="148"/>
    <row r="1208" hidden="1" customFormat="1" s="148"/>
    <row r="1209" hidden="1" customFormat="1" s="148"/>
    <row r="1210" hidden="1" customFormat="1" s="148"/>
    <row r="1211" hidden="1" customFormat="1" s="148"/>
    <row r="1212" hidden="1" customFormat="1" s="148"/>
    <row r="1213" hidden="1" customFormat="1" s="148"/>
    <row r="1214" hidden="1" customFormat="1" s="148"/>
    <row r="1215" hidden="1" customFormat="1" s="148"/>
    <row r="1216" hidden="1" customFormat="1" s="148"/>
    <row r="1217" hidden="1" customFormat="1" s="148"/>
    <row r="1218" hidden="1" customFormat="1" s="148"/>
    <row r="1219" hidden="1" customFormat="1" s="148"/>
    <row r="1220" hidden="1" customFormat="1" s="148"/>
    <row r="1221" hidden="1" customFormat="1" s="148"/>
    <row r="1222" hidden="1" customFormat="1" s="148"/>
    <row r="1223" hidden="1" customFormat="1" s="148"/>
    <row r="1224" hidden="1" customFormat="1" s="148"/>
    <row r="1225" hidden="1" customFormat="1" s="148"/>
    <row r="1226" hidden="1" customFormat="1" s="148"/>
    <row r="1227" hidden="1" customFormat="1" s="148"/>
    <row r="1228" hidden="1" customFormat="1" s="148"/>
    <row r="1229" hidden="1" customFormat="1" s="148"/>
    <row r="1230" hidden="1" customFormat="1" s="148"/>
    <row r="1231" hidden="1" customFormat="1" s="148"/>
    <row r="1232" hidden="1" customFormat="1" s="148"/>
    <row r="1233" hidden="1" customFormat="1" s="148"/>
    <row r="1234" hidden="1" customFormat="1" s="148"/>
    <row r="1235" hidden="1" customFormat="1" s="148"/>
    <row r="1236" hidden="1" customFormat="1" s="148"/>
    <row r="1237" hidden="1" customFormat="1" s="148"/>
    <row r="1238" hidden="1" customFormat="1" s="148"/>
    <row r="1239" hidden="1" customFormat="1" s="148"/>
    <row r="1240" hidden="1" customFormat="1" s="148"/>
    <row r="1241" hidden="1" customFormat="1" s="148"/>
    <row r="1242" hidden="1" customFormat="1" s="148"/>
    <row r="1243" hidden="1" customFormat="1" s="148"/>
    <row r="1244" hidden="1" customFormat="1" s="148"/>
    <row r="1245" hidden="1" customFormat="1" s="148"/>
    <row r="1246" hidden="1" customFormat="1" s="148"/>
    <row r="1247" hidden="1" customFormat="1" s="148"/>
    <row r="1248" hidden="1" customFormat="1" s="148"/>
    <row r="1249" hidden="1" customFormat="1" s="148"/>
    <row r="1250" hidden="1" customFormat="1" s="148"/>
    <row r="1251" hidden="1" customFormat="1" s="148"/>
    <row r="1252" hidden="1" customFormat="1" s="148"/>
    <row r="1253" hidden="1" customFormat="1" s="148"/>
    <row r="1254" hidden="1" customFormat="1" s="148"/>
    <row r="1255" hidden="1" customFormat="1" s="148"/>
    <row r="1256" hidden="1" customFormat="1" s="148"/>
    <row r="1257" hidden="1" customFormat="1" s="148"/>
    <row r="1258" hidden="1" customFormat="1" s="148"/>
    <row r="1259" hidden="1" customFormat="1" s="148"/>
    <row r="1260" hidden="1" customFormat="1" s="148"/>
    <row r="1261" hidden="1" customFormat="1" s="148"/>
    <row r="1262" hidden="1" customFormat="1" s="148"/>
    <row r="1263" hidden="1" customFormat="1" s="148"/>
    <row r="1264" hidden="1" customFormat="1" s="148"/>
    <row r="1265" hidden="1" customFormat="1" s="148"/>
    <row r="1266" hidden="1" customFormat="1" s="148"/>
    <row r="1267" hidden="1" customFormat="1" s="148"/>
    <row r="1268" hidden="1" customFormat="1" s="148"/>
    <row r="1269" hidden="1" customFormat="1" s="148"/>
    <row r="1270" hidden="1" customFormat="1" s="148"/>
    <row r="1271" hidden="1" customFormat="1" s="148"/>
    <row r="1272" hidden="1" customFormat="1" s="148"/>
    <row r="1273" hidden="1" customFormat="1" s="148"/>
    <row r="1274" hidden="1" customFormat="1" s="148"/>
    <row r="1275" hidden="1" customFormat="1" s="148"/>
    <row r="1276" hidden="1" customFormat="1" s="148"/>
    <row r="1277" hidden="1" customFormat="1" s="148"/>
    <row r="1278" hidden="1" customFormat="1" s="148"/>
    <row r="1279" hidden="1" customFormat="1" s="148"/>
    <row r="1280" hidden="1" customFormat="1" s="148"/>
    <row r="1281" hidden="1" customFormat="1" s="148"/>
    <row r="1282" hidden="1" customFormat="1" s="148"/>
    <row r="1283" hidden="1" customFormat="1" s="148"/>
    <row r="1284" hidden="1" customFormat="1" s="148"/>
    <row r="1285" hidden="1" customFormat="1" s="148"/>
    <row r="1286" hidden="1" customFormat="1" s="148"/>
    <row r="1287" hidden="1" customFormat="1" s="148"/>
    <row r="1288" hidden="1" customFormat="1" s="148"/>
    <row r="1289" hidden="1" customFormat="1" s="148"/>
    <row r="1290" hidden="1" customFormat="1" s="148"/>
    <row r="1291" hidden="1" customFormat="1" s="148"/>
    <row r="1292" hidden="1" customFormat="1" s="148"/>
    <row r="1293" hidden="1" customFormat="1" s="148"/>
    <row r="1294" hidden="1" customFormat="1" s="148"/>
    <row r="1295" hidden="1" customFormat="1" s="148"/>
    <row r="1296" hidden="1" customFormat="1" s="148"/>
    <row r="1297" hidden="1" customFormat="1" s="148"/>
    <row r="1298" hidden="1" customFormat="1" s="148"/>
    <row r="1299" hidden="1" customFormat="1" s="148"/>
    <row r="1300" hidden="1" customFormat="1" s="148"/>
    <row r="1301" hidden="1" customFormat="1" s="148"/>
    <row r="1302" hidden="1" customFormat="1" s="148"/>
    <row r="1303" hidden="1" customFormat="1" s="148"/>
    <row r="1304" hidden="1" customFormat="1" s="148"/>
    <row r="1305" hidden="1" customFormat="1" s="148"/>
    <row r="1306" hidden="1" customFormat="1" s="148"/>
    <row r="1307" hidden="1" customFormat="1" s="148"/>
    <row r="1308" hidden="1" customFormat="1" s="148"/>
    <row r="1309" hidden="1" customFormat="1" s="148"/>
    <row r="1310" hidden="1" customFormat="1" s="148"/>
    <row r="1311" hidden="1" customFormat="1" s="148"/>
    <row r="1312" hidden="1" customFormat="1" s="148"/>
    <row r="1313" hidden="1" customFormat="1" s="148"/>
    <row r="1314" hidden="1" customFormat="1" s="148"/>
    <row r="1315" hidden="1" customFormat="1" s="148"/>
    <row r="1316" hidden="1" customFormat="1" s="148"/>
    <row r="1317" hidden="1" customFormat="1" s="148"/>
    <row r="1318" hidden="1" customFormat="1" s="148"/>
    <row r="1319" hidden="1" customFormat="1" s="148"/>
    <row r="1320" hidden="1" customFormat="1" s="148"/>
    <row r="1321" hidden="1" customFormat="1" s="148"/>
    <row r="1322" hidden="1" customFormat="1" s="148"/>
    <row r="1323" hidden="1" customFormat="1" s="148"/>
    <row r="1324" hidden="1" customFormat="1" s="148"/>
    <row r="1325" hidden="1" customFormat="1" s="148"/>
    <row r="1326" hidden="1" customFormat="1" s="148"/>
    <row r="1327" hidden="1" customFormat="1" s="148"/>
    <row r="1328" hidden="1" customFormat="1" s="148"/>
    <row r="1329" hidden="1" customFormat="1" s="148"/>
    <row r="1330" hidden="1" customFormat="1" s="148"/>
    <row r="1331" hidden="1" customFormat="1" s="148"/>
    <row r="1332" hidden="1" customFormat="1" s="148"/>
    <row r="1333" hidden="1" customFormat="1" s="148"/>
    <row r="1334" hidden="1" customFormat="1" s="148"/>
    <row r="1335" hidden="1" customFormat="1" s="148"/>
    <row r="1336" hidden="1" customFormat="1" s="148"/>
    <row r="1337" hidden="1" customFormat="1" s="148"/>
    <row r="1338" hidden="1" customFormat="1" s="148"/>
    <row r="1339" hidden="1" customFormat="1" s="148"/>
    <row r="1340" hidden="1" customFormat="1" s="148"/>
    <row r="1341" hidden="1" customFormat="1" s="148"/>
    <row r="1342" hidden="1" customFormat="1" s="148"/>
    <row r="1343" hidden="1" customFormat="1" s="148"/>
    <row r="1344" hidden="1" customFormat="1" s="148"/>
    <row r="1345" hidden="1" customFormat="1" s="148"/>
    <row r="1346" hidden="1" customFormat="1" s="148"/>
    <row r="1347" hidden="1" customFormat="1" s="148"/>
    <row r="1348" hidden="1" customFormat="1" s="148"/>
    <row r="1349" hidden="1" customFormat="1" s="148"/>
    <row r="1350" hidden="1" customFormat="1" s="148"/>
    <row r="1351" hidden="1" customFormat="1" s="148"/>
    <row r="1352" hidden="1" customFormat="1" s="148"/>
    <row r="1353" hidden="1" customFormat="1" s="148"/>
    <row r="1354" hidden="1" customFormat="1" s="148"/>
    <row r="1355" hidden="1" customFormat="1" s="148"/>
    <row r="1356" hidden="1" customFormat="1" s="148"/>
    <row r="1357" hidden="1" customFormat="1" s="148"/>
    <row r="1358" hidden="1" customFormat="1" s="148"/>
    <row r="1359" hidden="1" customFormat="1" s="148"/>
    <row r="1360" hidden="1" customFormat="1" s="148"/>
    <row r="1361" hidden="1" customFormat="1" s="148"/>
    <row r="1362" hidden="1" customFormat="1" s="148"/>
    <row r="1363" hidden="1" customFormat="1" s="148"/>
    <row r="1364" hidden="1" customFormat="1" s="148"/>
    <row r="1365" hidden="1" customFormat="1" s="148"/>
    <row r="1366" hidden="1" customFormat="1" s="148"/>
    <row r="1367" hidden="1" customFormat="1" s="148"/>
    <row r="1368" hidden="1" customFormat="1" s="148"/>
    <row r="1369" hidden="1" customFormat="1" s="148"/>
    <row r="1370" hidden="1" customFormat="1" s="148"/>
    <row r="1371" hidden="1" customFormat="1" s="148"/>
    <row r="1372" hidden="1" customFormat="1" s="148"/>
    <row r="1373" hidden="1" customFormat="1" s="148"/>
    <row r="1374" hidden="1" customFormat="1" s="148"/>
    <row r="1375" hidden="1" customFormat="1" s="148"/>
    <row r="1376" hidden="1" customFormat="1" s="148"/>
    <row r="1377" hidden="1" customFormat="1" s="148"/>
    <row r="1378" hidden="1" customFormat="1" s="148"/>
    <row r="1379" hidden="1" customFormat="1" s="148"/>
    <row r="1380" hidden="1" customFormat="1" s="148"/>
    <row r="1381" hidden="1" customFormat="1" s="148"/>
    <row r="1382" hidden="1" customFormat="1" s="148"/>
    <row r="1383" hidden="1" customFormat="1" s="148"/>
    <row r="1384" hidden="1" customFormat="1" s="148"/>
    <row r="1385" hidden="1" customFormat="1" s="148"/>
    <row r="1386" hidden="1" customFormat="1" s="148"/>
    <row r="1387" hidden="1" customFormat="1" s="148"/>
    <row r="1388" hidden="1" customFormat="1" s="148"/>
    <row r="1389" hidden="1" customFormat="1" s="148"/>
    <row r="1390" hidden="1" customFormat="1" s="148"/>
    <row r="1391" hidden="1" customFormat="1" s="148"/>
    <row r="1392" hidden="1" customFormat="1" s="148"/>
    <row r="1393" hidden="1" customFormat="1" s="148"/>
    <row r="1394" hidden="1" customFormat="1" s="148"/>
    <row r="1395" hidden="1" customFormat="1" s="148"/>
    <row r="1396" hidden="1" customFormat="1" s="148"/>
    <row r="1397" hidden="1" customFormat="1" s="148"/>
    <row r="1398" hidden="1" customFormat="1" s="148"/>
    <row r="1399" hidden="1" customFormat="1" s="148"/>
    <row r="1400" hidden="1" customFormat="1" s="148"/>
    <row r="1401" hidden="1" customFormat="1" s="148"/>
    <row r="1402" hidden="1" customFormat="1" s="148"/>
    <row r="1403" hidden="1" customFormat="1" s="148"/>
    <row r="1404" hidden="1" customFormat="1" s="148"/>
    <row r="1405" hidden="1" customFormat="1" s="148"/>
    <row r="1406" hidden="1" customFormat="1" s="148"/>
    <row r="1407" hidden="1" customFormat="1" s="148"/>
    <row r="1408" hidden="1" customFormat="1" s="148"/>
    <row r="1409" hidden="1" customFormat="1" s="148"/>
    <row r="1410" hidden="1" customFormat="1" s="148"/>
    <row r="1411" hidden="1" customFormat="1" s="148"/>
    <row r="1412" hidden="1" customFormat="1" s="148"/>
    <row r="1413" hidden="1" customFormat="1" s="148"/>
    <row r="1414" hidden="1" customFormat="1" s="148"/>
    <row r="1415" hidden="1" customFormat="1" s="148"/>
    <row r="1416" hidden="1" customFormat="1" s="148"/>
    <row r="1417" hidden="1" customFormat="1" s="148"/>
    <row r="1418" hidden="1" customFormat="1" s="148"/>
    <row r="1419" hidden="1" customFormat="1" s="148"/>
    <row r="1420" hidden="1" customFormat="1" s="148"/>
    <row r="1421" hidden="1" customFormat="1" s="148"/>
    <row r="1422" hidden="1" customFormat="1" s="148"/>
    <row r="1423" hidden="1" customFormat="1" s="148"/>
    <row r="1424" hidden="1" customFormat="1" s="148"/>
    <row r="1425" hidden="1" customFormat="1" s="148"/>
    <row r="1426" hidden="1" customFormat="1" s="148"/>
    <row r="1427" hidden="1" customFormat="1" s="148"/>
    <row r="1428" hidden="1" customFormat="1" s="148"/>
    <row r="1429" hidden="1" customFormat="1" s="148"/>
    <row r="1430" hidden="1" customFormat="1" s="148"/>
    <row r="1431" hidden="1" customFormat="1" s="148"/>
    <row r="1432" hidden="1" customFormat="1" s="148"/>
    <row r="1433" hidden="1" customFormat="1" s="148"/>
    <row r="1434" hidden="1" customFormat="1" s="148"/>
    <row r="1435" hidden="1" customFormat="1" s="148"/>
    <row r="1436" hidden="1" customFormat="1" s="148"/>
    <row r="1437" hidden="1" customFormat="1" s="148"/>
    <row r="1438" hidden="1" customFormat="1" s="148"/>
    <row r="1439" hidden="1" customFormat="1" s="148"/>
    <row r="1440" hidden="1" customFormat="1" s="148"/>
    <row r="1441" hidden="1" customFormat="1" s="148"/>
    <row r="1442" hidden="1" customFormat="1" s="148"/>
    <row r="1443" hidden="1" customFormat="1" s="148"/>
    <row r="1444" hidden="1" customFormat="1" s="148"/>
    <row r="1445" hidden="1" customFormat="1" s="148"/>
    <row r="1446" hidden="1" customFormat="1" s="148"/>
    <row r="1447" hidden="1" customFormat="1" s="148"/>
    <row r="1448" hidden="1" customFormat="1" s="148"/>
    <row r="1449" hidden="1" customFormat="1" s="148"/>
    <row r="1450" hidden="1" customFormat="1" s="148"/>
    <row r="1451" hidden="1" customFormat="1" s="148"/>
    <row r="1452" hidden="1" customFormat="1" s="148"/>
    <row r="1453" hidden="1" customFormat="1" s="148"/>
    <row r="1454" hidden="1" customFormat="1" s="148"/>
    <row r="1455" hidden="1" customFormat="1" s="148"/>
    <row r="1456" hidden="1" customFormat="1" s="148"/>
    <row r="1457" hidden="1" customFormat="1" s="148"/>
    <row r="1458" hidden="1" customFormat="1" s="148"/>
    <row r="1459" hidden="1" customFormat="1" s="148"/>
    <row r="1460" hidden="1" customFormat="1" s="148"/>
    <row r="1461" hidden="1" customFormat="1" s="148"/>
    <row r="1462" hidden="1" customFormat="1" s="148"/>
    <row r="1463" hidden="1" customFormat="1" s="148"/>
    <row r="1464" hidden="1" customFormat="1" s="148"/>
    <row r="1465" hidden="1" customFormat="1" s="148"/>
    <row r="1466" hidden="1" customFormat="1" s="148"/>
    <row r="1467" hidden="1" customFormat="1" s="148"/>
    <row r="1468" hidden="1" customFormat="1" s="148"/>
    <row r="1469" hidden="1" customFormat="1" s="148"/>
    <row r="1470" hidden="1" customFormat="1" s="148"/>
    <row r="1471" hidden="1" customFormat="1" s="148"/>
    <row r="1472" hidden="1" customFormat="1" s="148"/>
    <row r="1473" hidden="1" customFormat="1" s="148"/>
    <row r="1474" hidden="1" customFormat="1" s="148"/>
    <row r="1475" hidden="1" customFormat="1" s="148"/>
    <row r="1476" hidden="1" customFormat="1" s="148"/>
    <row r="1477" hidden="1" customFormat="1" s="148"/>
    <row r="1478" hidden="1" customFormat="1" s="148"/>
    <row r="1479" hidden="1" customFormat="1" s="148"/>
    <row r="1480" hidden="1" customFormat="1" s="148"/>
    <row r="1481" hidden="1" customFormat="1" s="148"/>
    <row r="1482" hidden="1" customFormat="1" s="148"/>
    <row r="1483" hidden="1" customFormat="1" s="148"/>
    <row r="1484" hidden="1" customFormat="1" s="148"/>
    <row r="1485" hidden="1" customFormat="1" s="148"/>
    <row r="1486" hidden="1" customFormat="1" s="148"/>
    <row r="1487" hidden="1" customFormat="1" s="148"/>
    <row r="1488" hidden="1" customFormat="1" s="148"/>
    <row r="1489" hidden="1" customFormat="1" s="148"/>
    <row r="1490" hidden="1" customFormat="1" s="148"/>
    <row r="1491" hidden="1" customFormat="1" s="148"/>
    <row r="1492" hidden="1" customFormat="1" s="148"/>
    <row r="1493" hidden="1" customFormat="1" s="148"/>
    <row r="1494" hidden="1" customFormat="1" s="148"/>
    <row r="1495" hidden="1" customFormat="1" s="148"/>
    <row r="1496" hidden="1" customFormat="1" s="148"/>
    <row r="1497" hidden="1" customFormat="1" s="148"/>
    <row r="1498" hidden="1" customFormat="1" s="148"/>
    <row r="1499" hidden="1" customFormat="1" s="148"/>
    <row r="1500" hidden="1" customFormat="1" s="148"/>
    <row r="1501" hidden="1" customFormat="1" s="148"/>
    <row r="1502" hidden="1" customFormat="1" s="148"/>
    <row r="1503" hidden="1" customFormat="1" s="148"/>
    <row r="1504" hidden="1" customFormat="1" s="148"/>
    <row r="1505" hidden="1" customFormat="1" s="148"/>
    <row r="1506" hidden="1" customFormat="1" s="148"/>
    <row r="1507" hidden="1" customFormat="1" s="148"/>
    <row r="1508" hidden="1" customFormat="1" s="148"/>
    <row r="1509" hidden="1" customFormat="1" s="148"/>
    <row r="1510" hidden="1" customFormat="1" s="148"/>
    <row r="1511" hidden="1" customFormat="1" s="148"/>
    <row r="1512" hidden="1" customFormat="1" s="148"/>
    <row r="1513" hidden="1" customFormat="1" s="148"/>
    <row r="1514" hidden="1" customFormat="1" s="148"/>
    <row r="1515" hidden="1" customFormat="1" s="148"/>
    <row r="1516" hidden="1" customFormat="1" s="148"/>
    <row r="1517" hidden="1" customFormat="1" s="148"/>
    <row r="1518" hidden="1" customFormat="1" s="148"/>
    <row r="1519" hidden="1" customFormat="1" s="148"/>
    <row r="1520" hidden="1" customFormat="1" s="148"/>
    <row r="1521" hidden="1" customFormat="1" s="148"/>
    <row r="1522" hidden="1" customFormat="1" s="148"/>
    <row r="1523" hidden="1" customFormat="1" s="148"/>
    <row r="1524" hidden="1" customFormat="1" s="148"/>
    <row r="1525" hidden="1" customFormat="1" s="148"/>
    <row r="1526" hidden="1" customFormat="1" s="148"/>
    <row r="1527" hidden="1" customFormat="1" s="148"/>
    <row r="1528" hidden="1" customFormat="1" s="148"/>
    <row r="1529" hidden="1" customFormat="1" s="148"/>
    <row r="1530" hidden="1" customFormat="1" s="148"/>
    <row r="1531" hidden="1" customFormat="1" s="148"/>
    <row r="1532" hidden="1" customFormat="1" s="148"/>
    <row r="1533" hidden="1" customFormat="1" s="148"/>
    <row r="1534" hidden="1" customFormat="1" s="148"/>
    <row r="1535" hidden="1" customFormat="1" s="148"/>
    <row r="1536" hidden="1" customFormat="1" s="148"/>
    <row r="1537" hidden="1" customFormat="1" s="148"/>
    <row r="1538" hidden="1" customFormat="1" s="148"/>
    <row r="1539" hidden="1" customFormat="1" s="148"/>
    <row r="1540" hidden="1" customFormat="1" s="148"/>
    <row r="1541" hidden="1" customFormat="1" s="148"/>
    <row r="1542" hidden="1" customFormat="1" s="148"/>
    <row r="1543" hidden="1" customFormat="1" s="148"/>
    <row r="1544" hidden="1" customFormat="1" s="148"/>
    <row r="1545" hidden="1" customFormat="1" s="148"/>
    <row r="1546" hidden="1" customFormat="1" s="148"/>
    <row r="1547" hidden="1" customFormat="1" s="148"/>
    <row r="1548" hidden="1" customFormat="1" s="148"/>
    <row r="1549" hidden="1" customFormat="1" s="148"/>
    <row r="1550" hidden="1" customFormat="1" s="148"/>
    <row r="1551" hidden="1" customFormat="1" s="148"/>
    <row r="1552" hidden="1" customFormat="1" s="148"/>
    <row r="1553" hidden="1" customFormat="1" s="148"/>
    <row r="1554" hidden="1" customFormat="1" s="148"/>
    <row r="1555" hidden="1" customFormat="1" s="148"/>
    <row r="1556" hidden="1" customFormat="1" s="148"/>
    <row r="1557" hidden="1" customFormat="1" s="148"/>
    <row r="1558" hidden="1" customFormat="1" s="148"/>
    <row r="1559" hidden="1" customFormat="1" s="148"/>
    <row r="1560" hidden="1" customFormat="1" s="148"/>
    <row r="1561" hidden="1" customFormat="1" s="148"/>
    <row r="1562" hidden="1" customFormat="1" s="148"/>
    <row r="1563" hidden="1" customFormat="1" s="148"/>
    <row r="1564" hidden="1" customFormat="1" s="148"/>
    <row r="1565" hidden="1" customFormat="1" s="148"/>
    <row r="1566" hidden="1" customFormat="1" s="148"/>
    <row r="1567" hidden="1" customFormat="1" s="148"/>
    <row r="1568" hidden="1" customFormat="1" s="148"/>
    <row r="1569" hidden="1" customFormat="1" s="148"/>
    <row r="1570" hidden="1" customFormat="1" s="148"/>
    <row r="1571" hidden="1" customFormat="1" s="148"/>
    <row r="1572" hidden="1" customFormat="1" s="148"/>
    <row r="1573" hidden="1" customFormat="1" s="148"/>
    <row r="1574" hidden="1" customFormat="1" s="148"/>
    <row r="1575" hidden="1" customFormat="1" s="148"/>
    <row r="1576" hidden="1" customFormat="1" s="148"/>
    <row r="1577" hidden="1" customFormat="1" s="148"/>
    <row r="1578" hidden="1" customFormat="1" s="148"/>
    <row r="1579" hidden="1" customFormat="1" s="148"/>
    <row r="1580" hidden="1" customFormat="1" s="148"/>
    <row r="1581" hidden="1" customFormat="1" s="148"/>
    <row r="1582" hidden="1" customFormat="1" s="148"/>
    <row r="1583" hidden="1" customFormat="1" s="148"/>
    <row r="1584" hidden="1" customFormat="1" s="148"/>
    <row r="1585" hidden="1" customFormat="1" s="148"/>
    <row r="1586" hidden="1" customFormat="1" s="148"/>
    <row r="1587" hidden="1" customFormat="1" s="148"/>
    <row r="1588" hidden="1" customFormat="1" s="148"/>
    <row r="1589" hidden="1" customFormat="1" s="148"/>
    <row r="1590" hidden="1" customFormat="1" s="148"/>
    <row r="1591" hidden="1" customFormat="1" s="148"/>
    <row r="1592" hidden="1" customFormat="1" s="148"/>
    <row r="1593" hidden="1" customFormat="1" s="148"/>
    <row r="1594" hidden="1" customFormat="1" s="148"/>
    <row r="1595" hidden="1" customFormat="1" s="148"/>
    <row r="1596" hidden="1" customFormat="1" s="148"/>
    <row r="1597" hidden="1" customFormat="1" s="148"/>
    <row r="1598" hidden="1" customFormat="1" s="148"/>
    <row r="1599" hidden="1" customFormat="1" s="148"/>
    <row r="1600" hidden="1" customFormat="1" s="148"/>
    <row r="1601" hidden="1" customFormat="1" s="148"/>
    <row r="1602" hidden="1" customFormat="1" s="148"/>
    <row r="1603" hidden="1" customFormat="1" s="148"/>
    <row r="1604" hidden="1" customFormat="1" s="148"/>
    <row r="1605" hidden="1" customFormat="1" s="148"/>
    <row r="1606" hidden="1" customFormat="1" s="148"/>
    <row r="1607" hidden="1" customFormat="1" s="148"/>
    <row r="1608" hidden="1" customFormat="1" s="148"/>
    <row r="1609" hidden="1" customFormat="1" s="148"/>
    <row r="1610" hidden="1" customFormat="1" s="148"/>
    <row r="1611" hidden="1" customFormat="1" s="148"/>
    <row r="1612" hidden="1" customFormat="1" s="148"/>
    <row r="1613" hidden="1" customFormat="1" s="148"/>
    <row r="1614" hidden="1" customFormat="1" s="148"/>
    <row r="1615" hidden="1" customFormat="1" s="148"/>
    <row r="1616" hidden="1" customFormat="1" s="148"/>
    <row r="1617" hidden="1" customFormat="1" s="148"/>
    <row r="1618" hidden="1" customFormat="1" s="148"/>
    <row r="1619" hidden="1" customFormat="1" s="148"/>
    <row r="1620" hidden="1" customFormat="1" s="148"/>
    <row r="1621" hidden="1" customFormat="1" s="148"/>
    <row r="1622" hidden="1" customFormat="1" s="148"/>
    <row r="1623" hidden="1" customFormat="1" s="148"/>
    <row r="1624" hidden="1" customFormat="1" s="148"/>
    <row r="1625" hidden="1" customFormat="1" s="148"/>
    <row r="1626" hidden="1" customFormat="1" s="148"/>
    <row r="1627" hidden="1" customFormat="1" s="148"/>
    <row r="1628" hidden="1" customFormat="1" s="148"/>
    <row r="1629" hidden="1" customFormat="1" s="148"/>
    <row r="1630" hidden="1" customFormat="1" s="148"/>
    <row r="1631" hidden="1" customFormat="1" s="148"/>
    <row r="1632" hidden="1" customFormat="1" s="148"/>
    <row r="1633" hidden="1" customFormat="1" s="148"/>
    <row r="1634" hidden="1" customFormat="1" s="148"/>
    <row r="1635" hidden="1" customFormat="1" s="148"/>
    <row r="1636" hidden="1" customFormat="1" s="148"/>
    <row r="1637" hidden="1" customFormat="1" s="148"/>
    <row r="1638" hidden="1" customFormat="1" s="148"/>
    <row r="1639" hidden="1" customFormat="1" s="148"/>
    <row r="1640" hidden="1" customFormat="1" s="148"/>
    <row r="1641" hidden="1" customFormat="1" s="148"/>
    <row r="1642" hidden="1" customFormat="1" s="148"/>
    <row r="1643" hidden="1" customFormat="1" s="148"/>
    <row r="1644" hidden="1" customFormat="1" s="148"/>
    <row r="1645" hidden="1" customFormat="1" s="148"/>
    <row r="1646" hidden="1" customFormat="1" s="148"/>
    <row r="1647" hidden="1" customFormat="1" s="148"/>
    <row r="1648" hidden="1" customFormat="1" s="148"/>
    <row r="1649" hidden="1" customFormat="1" s="148"/>
    <row r="1650" hidden="1" customFormat="1" s="148"/>
    <row r="1651" hidden="1" customFormat="1" s="148"/>
    <row r="1652" hidden="1" customFormat="1" s="148"/>
    <row r="1653" hidden="1" customFormat="1" s="148"/>
    <row r="1654" hidden="1" customFormat="1" s="148"/>
    <row r="1655" hidden="1" customFormat="1" s="148"/>
    <row r="1656" hidden="1" customFormat="1" s="148"/>
    <row r="1657" hidden="1" customFormat="1" s="148"/>
    <row r="1658" hidden="1" customFormat="1" s="148"/>
    <row r="1659" hidden="1" customFormat="1" s="148"/>
    <row r="1660" hidden="1" customFormat="1" s="148"/>
    <row r="1661" hidden="1" customFormat="1" s="148"/>
    <row r="1662" hidden="1" customFormat="1" s="148"/>
    <row r="1663" hidden="1" customFormat="1" s="148"/>
    <row r="1664" hidden="1" customFormat="1" s="148"/>
    <row r="1665" hidden="1" customFormat="1" s="148"/>
    <row r="1666" hidden="1" customFormat="1" s="148"/>
    <row r="1667" hidden="1" customFormat="1" s="148"/>
    <row r="1668" hidden="1" customFormat="1" s="148"/>
    <row r="1669" hidden="1" customFormat="1" s="148"/>
    <row r="1670" hidden="1" customFormat="1" s="148"/>
    <row r="1671" hidden="1" customFormat="1" s="148"/>
    <row r="1672" hidden="1" customFormat="1" s="148"/>
    <row r="1673" hidden="1" customFormat="1" s="148"/>
    <row r="1674" hidden="1" customFormat="1" s="148"/>
    <row r="1675" hidden="1" customFormat="1" s="148"/>
    <row r="1676" hidden="1" customFormat="1" s="148"/>
    <row r="1677" hidden="1" customFormat="1" s="148"/>
    <row r="1678" hidden="1" customFormat="1" s="148"/>
    <row r="1679" hidden="1" customFormat="1" s="148"/>
    <row r="1680" hidden="1" customFormat="1" s="148"/>
    <row r="1681" hidden="1" customFormat="1" s="148"/>
    <row r="1682" hidden="1" customFormat="1" s="148"/>
    <row r="1683" hidden="1" customFormat="1" s="148"/>
    <row r="1684" hidden="1" customFormat="1" s="148"/>
    <row r="1685" hidden="1" customFormat="1" s="148"/>
    <row r="1686" hidden="1" customFormat="1" s="148"/>
    <row r="1687" hidden="1" customFormat="1" s="148"/>
    <row r="1688" hidden="1" customFormat="1" s="148"/>
    <row r="1689" hidden="1" customFormat="1" s="148"/>
    <row r="1690" hidden="1" customFormat="1" s="148"/>
    <row r="1691" hidden="1" customFormat="1" s="148"/>
    <row r="1692" hidden="1" customFormat="1" s="148"/>
    <row r="1693" hidden="1" customFormat="1" s="148"/>
    <row r="1694" hidden="1" customFormat="1" s="148"/>
    <row r="1695" hidden="1" customFormat="1" s="148"/>
    <row r="1696" hidden="1" customFormat="1" s="148"/>
    <row r="1697" hidden="1" customFormat="1" s="148"/>
    <row r="1698" hidden="1" customFormat="1" s="148"/>
    <row r="1699" hidden="1" customFormat="1" s="148"/>
    <row r="1700" hidden="1" customFormat="1" s="148"/>
    <row r="1701" hidden="1" customFormat="1" s="148"/>
    <row r="1702" hidden="1" customFormat="1" s="148"/>
    <row r="1703" hidden="1" customFormat="1" s="148"/>
    <row r="1704" hidden="1" customFormat="1" s="148"/>
    <row r="1705" hidden="1" customFormat="1" s="148"/>
    <row r="1706" hidden="1" customFormat="1" s="148"/>
    <row r="1707" hidden="1" customFormat="1" s="148"/>
    <row r="1708" hidden="1" customFormat="1" s="148"/>
    <row r="1709" hidden="1" customFormat="1" s="148"/>
    <row r="1710" hidden="1" customFormat="1" s="148"/>
    <row r="1711" hidden="1" customFormat="1" s="148"/>
    <row r="1712" hidden="1" customFormat="1" s="148"/>
    <row r="1713" hidden="1" customFormat="1" s="148"/>
    <row r="1714" hidden="1" customFormat="1" s="148"/>
    <row r="1715" hidden="1" customFormat="1" s="148"/>
    <row r="1716" hidden="1" customFormat="1" s="148"/>
    <row r="1717" hidden="1" customFormat="1" s="148"/>
    <row r="1718" hidden="1" customFormat="1" s="148"/>
    <row r="1719" hidden="1" customFormat="1" s="148"/>
    <row r="1720" hidden="1" customFormat="1" s="148"/>
    <row r="1721" hidden="1" customFormat="1" s="148"/>
    <row r="1722" hidden="1" customFormat="1" s="148"/>
    <row r="1723" hidden="1" customFormat="1" s="148"/>
    <row r="1724" hidden="1" customFormat="1" s="148"/>
    <row r="1725" hidden="1" customFormat="1" s="148"/>
    <row r="1726" hidden="1" customFormat="1" s="148"/>
    <row r="1727" hidden="1" customFormat="1" s="148"/>
    <row r="1728" hidden="1" customFormat="1" s="148"/>
    <row r="1729" hidden="1" customFormat="1" s="148"/>
    <row r="1730" hidden="1" customFormat="1" s="148"/>
    <row r="1731" hidden="1" customFormat="1" s="148"/>
    <row r="1732" hidden="1" customFormat="1" s="148"/>
    <row r="1733" hidden="1" customFormat="1" s="148"/>
    <row r="1734" hidden="1" customFormat="1" s="148"/>
    <row r="1735" hidden="1" customFormat="1" s="148"/>
    <row r="1736" hidden="1" customFormat="1" s="148"/>
    <row r="1737" hidden="1" customFormat="1" s="148"/>
    <row r="1738" hidden="1" customFormat="1" s="148"/>
    <row r="1739" hidden="1" customFormat="1" s="148"/>
    <row r="1740" hidden="1" customFormat="1" s="148"/>
    <row r="1741" hidden="1" customFormat="1" s="148"/>
    <row r="1742" hidden="1" customFormat="1" s="148"/>
    <row r="1743" hidden="1" customFormat="1" s="148"/>
    <row r="1744" hidden="1" customFormat="1" s="148"/>
    <row r="1745" hidden="1" customFormat="1" s="148"/>
    <row r="1746" hidden="1" customFormat="1" s="148"/>
    <row r="1747" hidden="1" customFormat="1" s="148"/>
    <row r="1748" hidden="1" customFormat="1" s="148"/>
    <row r="1749" hidden="1" customFormat="1" s="148"/>
    <row r="1750" hidden="1" customFormat="1" s="148"/>
    <row r="1751" hidden="1" customFormat="1" s="148"/>
    <row r="1752" hidden="1" customFormat="1" s="148"/>
    <row r="1753" hidden="1" customFormat="1" s="148"/>
    <row r="1754" hidden="1" customFormat="1" s="148"/>
    <row r="1755" hidden="1" customFormat="1" s="148"/>
    <row r="1756" hidden="1" customFormat="1" s="148"/>
    <row r="1757" hidden="1" customFormat="1" s="148"/>
    <row r="1758" hidden="1" customFormat="1" s="148"/>
    <row r="1759" hidden="1" customFormat="1" s="148"/>
    <row r="1760" hidden="1" customFormat="1" s="148"/>
    <row r="1761" hidden="1" customFormat="1" s="148"/>
    <row r="1762" hidden="1" customFormat="1" s="148"/>
    <row r="1763" hidden="1" customFormat="1" s="148"/>
    <row r="1764" hidden="1" customFormat="1" s="148"/>
    <row r="1765" hidden="1" customFormat="1" s="148"/>
    <row r="1766" hidden="1" customFormat="1" s="148"/>
    <row r="1767" hidden="1" customFormat="1" s="148"/>
    <row r="1768" hidden="1" customFormat="1" s="148"/>
    <row r="1769" hidden="1" customFormat="1" s="148"/>
    <row r="1770" hidden="1" customFormat="1" s="148"/>
    <row r="1771" hidden="1" customFormat="1" s="148"/>
    <row r="1772" hidden="1" customFormat="1" s="148"/>
    <row r="1773" hidden="1" customFormat="1" s="148"/>
    <row r="1774" hidden="1" customFormat="1" s="148"/>
    <row r="1775" hidden="1" customFormat="1" s="148"/>
    <row r="1776" hidden="1" customFormat="1" s="148"/>
    <row r="1777" hidden="1" customFormat="1" s="148"/>
    <row r="1778" hidden="1" customFormat="1" s="148"/>
    <row r="1779" hidden="1" customFormat="1" s="148"/>
    <row r="1780" hidden="1" customFormat="1" s="148"/>
    <row r="1781" hidden="1" customFormat="1" s="148"/>
    <row r="1782" hidden="1" customFormat="1" s="148"/>
    <row r="1783" hidden="1" customFormat="1" s="148"/>
    <row r="1784" hidden="1" customFormat="1" s="148"/>
    <row r="1785" hidden="1" customFormat="1" s="148"/>
    <row r="1786" hidden="1" customFormat="1" s="148"/>
    <row r="1787" hidden="1" customFormat="1" s="148"/>
    <row r="1788" hidden="1" customFormat="1" s="148"/>
    <row r="1789" hidden="1" customFormat="1" s="148"/>
    <row r="1790" hidden="1" customFormat="1" s="148"/>
    <row r="1791" hidden="1" customFormat="1" s="148"/>
    <row r="1792" hidden="1" customFormat="1" s="148"/>
    <row r="1793" hidden="1" customFormat="1" s="148"/>
    <row r="1794" hidden="1" customFormat="1" s="148"/>
    <row r="1795" hidden="1" customFormat="1" s="148"/>
    <row r="1796" hidden="1" customFormat="1" s="148"/>
    <row r="1797" hidden="1" customFormat="1" s="148"/>
    <row r="1798" hidden="1" customFormat="1" s="148"/>
    <row r="1799" hidden="1" customFormat="1" s="148"/>
    <row r="1800" hidden="1" customFormat="1" s="148"/>
    <row r="1801" hidden="1" customFormat="1" s="148"/>
    <row r="1802" hidden="1" customFormat="1" s="148"/>
    <row r="1803" hidden="1" customFormat="1" s="148"/>
    <row r="1804" hidden="1" customFormat="1" s="148"/>
    <row r="1805" hidden="1" customFormat="1" s="148"/>
    <row r="1806" hidden="1" customFormat="1" s="148"/>
    <row r="1807" hidden="1" customFormat="1" s="148"/>
    <row r="1808" hidden="1" customFormat="1" s="148"/>
    <row r="1809" hidden="1" customFormat="1" s="148"/>
    <row r="1810" hidden="1" customFormat="1" s="148"/>
    <row r="1811" hidden="1" customFormat="1" s="148"/>
    <row r="1812" hidden="1" customFormat="1" s="148"/>
    <row r="1813" hidden="1" customFormat="1" s="148"/>
    <row r="1814" hidden="1" customFormat="1" s="148"/>
    <row r="1815" hidden="1" customFormat="1" s="148"/>
    <row r="1816" hidden="1" customFormat="1" s="148"/>
    <row r="1817" hidden="1" customFormat="1" s="148"/>
    <row r="1818" hidden="1" customFormat="1" s="148"/>
    <row r="1819" hidden="1" customFormat="1" s="148"/>
    <row r="1820" hidden="1" customFormat="1" s="148"/>
    <row r="1821" hidden="1" customFormat="1" s="148"/>
    <row r="1822" hidden="1" customFormat="1" s="148"/>
    <row r="1823" hidden="1" customFormat="1" s="148"/>
    <row r="1824" hidden="1" customFormat="1" s="148"/>
    <row r="1825" hidden="1" customFormat="1" s="148"/>
    <row r="1826" hidden="1" customFormat="1" s="148"/>
    <row r="1827" hidden="1" customFormat="1" s="148"/>
    <row r="1828" hidden="1" customFormat="1" s="148"/>
    <row r="1829" hidden="1" customFormat="1" s="148"/>
    <row r="1830" hidden="1" customFormat="1" s="148"/>
    <row r="1831" hidden="1" customFormat="1" s="148"/>
    <row r="1832" hidden="1" customFormat="1" s="148"/>
    <row r="1833" hidden="1" customFormat="1" s="148"/>
    <row r="1834" hidden="1" customFormat="1" s="148"/>
    <row r="1835" hidden="1" customFormat="1" s="148"/>
    <row r="1836" hidden="1" customFormat="1" s="148"/>
    <row r="1837" hidden="1" customFormat="1" s="148"/>
    <row r="1838" hidden="1" customFormat="1" s="148"/>
    <row r="1839" hidden="1" customFormat="1" s="148"/>
    <row r="1840" hidden="1" customFormat="1" s="148"/>
    <row r="1841" hidden="1" customFormat="1" s="148"/>
    <row r="1842" hidden="1" customFormat="1" s="148"/>
    <row r="1843" hidden="1" customFormat="1" s="148"/>
    <row r="1844" hidden="1" customFormat="1" s="148"/>
    <row r="1845" hidden="1" customFormat="1" s="148"/>
    <row r="1846" hidden="1" customFormat="1" s="148"/>
    <row r="1847" hidden="1" customFormat="1" s="148"/>
    <row r="1848" hidden="1" customFormat="1" s="148"/>
    <row r="1849" hidden="1" customFormat="1" s="148"/>
    <row r="1850" hidden="1" customFormat="1" s="148"/>
    <row r="1851" hidden="1" customFormat="1" s="148"/>
    <row r="1852" hidden="1" customFormat="1" s="148"/>
    <row r="1853" hidden="1" customFormat="1" s="148"/>
    <row r="1854" hidden="1" customFormat="1" s="148"/>
    <row r="1855" hidden="1" customFormat="1" s="148"/>
    <row r="1856" hidden="1" customFormat="1" s="148"/>
    <row r="1857" hidden="1" customFormat="1" s="148"/>
    <row r="1858" hidden="1" customFormat="1" s="148"/>
    <row r="1859" hidden="1" customFormat="1" s="148"/>
    <row r="1860" hidden="1" customFormat="1" s="148"/>
    <row r="1861" hidden="1" customFormat="1" s="148"/>
    <row r="1862" hidden="1" customFormat="1" s="148"/>
    <row r="1863" hidden="1" customFormat="1" s="148"/>
    <row r="1864" hidden="1" customFormat="1" s="148"/>
    <row r="1865" hidden="1" customFormat="1" s="148"/>
    <row r="1866" hidden="1" customFormat="1" s="148"/>
    <row r="1867" hidden="1" customFormat="1" s="148"/>
    <row r="1868" hidden="1" customFormat="1" s="148"/>
    <row r="1869" hidden="1" customFormat="1" s="148"/>
    <row r="1870" hidden="1" customFormat="1" s="148"/>
    <row r="1871" hidden="1" customFormat="1" s="148"/>
    <row r="1872" hidden="1" customFormat="1" s="148"/>
    <row r="1873" hidden="1" customFormat="1" s="148"/>
    <row r="1874" hidden="1" customFormat="1" s="148"/>
    <row r="1875" hidden="1" customFormat="1" s="148"/>
    <row r="1876" hidden="1" customFormat="1" s="148"/>
    <row r="1877" hidden="1" customFormat="1" s="148"/>
    <row r="1878" hidden="1" customFormat="1" s="148"/>
    <row r="1879" hidden="1" customFormat="1" s="148"/>
    <row r="1880" hidden="1" customFormat="1" s="148"/>
    <row r="1881" hidden="1" customFormat="1" s="148"/>
    <row r="1882" hidden="1" customFormat="1" s="148"/>
    <row r="1883" hidden="1" customFormat="1" s="148"/>
    <row r="1884" hidden="1" customFormat="1" s="148"/>
    <row r="1885" hidden="1" customFormat="1" s="148"/>
    <row r="1886" hidden="1" customFormat="1" s="148"/>
    <row r="1887" hidden="1" customFormat="1" s="148"/>
    <row r="1888" hidden="1" customFormat="1" s="148"/>
    <row r="1889" hidden="1" customFormat="1" s="148"/>
    <row r="1890" hidden="1" customFormat="1" s="148"/>
    <row r="1891" hidden="1" customFormat="1" s="148"/>
    <row r="1892" hidden="1" customFormat="1" s="148"/>
    <row r="1893" hidden="1" customFormat="1" s="148"/>
    <row r="1894" hidden="1" customFormat="1" s="148"/>
    <row r="1895" hidden="1" customFormat="1" s="148"/>
    <row r="1896" hidden="1" customFormat="1" s="148"/>
    <row r="1897" hidden="1" customFormat="1" s="148"/>
    <row r="1898" hidden="1" customFormat="1" s="148"/>
    <row r="1899" hidden="1" customFormat="1" s="148"/>
    <row r="1900" hidden="1" customFormat="1" s="148"/>
    <row r="1901" hidden="1" customFormat="1" s="148"/>
    <row r="1902" hidden="1" customFormat="1" s="148"/>
    <row r="1903" hidden="1" customFormat="1" s="148"/>
    <row r="1904" hidden="1" customFormat="1" s="148"/>
    <row r="1905" hidden="1" customFormat="1" s="148"/>
    <row r="1906" hidden="1" customFormat="1" s="148"/>
    <row r="1907" hidden="1" customFormat="1" s="148"/>
    <row r="1908" hidden="1" customFormat="1" s="148"/>
    <row r="1909" hidden="1" customFormat="1" s="148"/>
    <row r="1910" hidden="1" customFormat="1" s="148"/>
    <row r="1911" hidden="1" customFormat="1" s="148"/>
    <row r="1912" hidden="1" customFormat="1" s="148"/>
    <row r="1913" hidden="1" customFormat="1" s="148"/>
    <row r="1914" hidden="1" customFormat="1" s="148"/>
    <row r="1915" hidden="1" customFormat="1" s="148"/>
    <row r="1916" hidden="1" customFormat="1" s="148"/>
    <row r="1917" hidden="1" customFormat="1" s="148"/>
    <row r="1918" hidden="1" customFormat="1" s="148"/>
    <row r="1919" hidden="1" customFormat="1" s="148"/>
    <row r="1920" hidden="1" customFormat="1" s="148"/>
    <row r="1921" hidden="1" customFormat="1" s="148"/>
    <row r="1922" hidden="1" customFormat="1" s="148"/>
    <row r="1923" hidden="1" customFormat="1" s="148"/>
    <row r="1924" hidden="1" customFormat="1" s="148"/>
    <row r="1925" hidden="1" customFormat="1" s="148"/>
    <row r="1926" hidden="1" customFormat="1" s="148"/>
    <row r="1927" hidden="1" customFormat="1" s="148"/>
    <row r="1928" hidden="1" customFormat="1" s="148"/>
    <row r="1929" hidden="1" customFormat="1" s="148"/>
    <row r="1930" hidden="1" customFormat="1" s="148"/>
    <row r="1931" hidden="1" customFormat="1" s="148"/>
    <row r="1932" hidden="1" customFormat="1" s="148"/>
    <row r="1933" hidden="1" customFormat="1" s="148"/>
    <row r="1934" hidden="1" customFormat="1" s="148"/>
    <row r="1935" hidden="1" customFormat="1" s="148"/>
    <row r="1936" hidden="1" customFormat="1" s="148"/>
    <row r="1937" hidden="1" customFormat="1" s="148"/>
    <row r="1938" hidden="1" customFormat="1" s="148"/>
    <row r="1939" hidden="1" customFormat="1" s="148"/>
    <row r="1940" hidden="1" customFormat="1" s="148"/>
    <row r="1941" hidden="1" customFormat="1" s="148"/>
    <row r="1942" hidden="1" customFormat="1" s="148"/>
    <row r="1943" hidden="1" customFormat="1" s="148"/>
    <row r="1944" hidden="1" customFormat="1" s="148"/>
    <row r="1945" hidden="1" customFormat="1" s="148"/>
    <row r="1946" hidden="1" customFormat="1" s="148"/>
    <row r="1947" hidden="1" customFormat="1" s="148"/>
    <row r="1948" hidden="1" customFormat="1" s="148"/>
    <row r="1949" hidden="1" customFormat="1" s="148"/>
    <row r="1950" hidden="1" customFormat="1" s="148"/>
    <row r="1951" hidden="1" customFormat="1" s="148"/>
    <row r="1952" hidden="1" customFormat="1" s="148"/>
    <row r="1953" hidden="1" customFormat="1" s="148"/>
    <row r="1954" hidden="1" customFormat="1" s="148"/>
  </sheetData>
  <sheetProtection selectLockedCells="0" selectUnlockedCells="0" sheet="1" objects="1" insertRows="0" insertHyperlinks="1" autoFilter="1" scenarios="1" formatColumns="0" deleteColumns="1" insertColumns="0" pivotTables="1" deleteRows="1" formatCells="0" formatRows="0" sort="1" password="D627"/>
  <mergeCells count="119">
    <mergeCell ref="R44:S44"/>
    <mergeCell ref="K30:O30"/>
    <mergeCell ref="D68:D70"/>
    <mergeCell ref="A305:A306"/>
    <mergeCell ref="D59:D62"/>
    <mergeCell ref="C352:F352"/>
    <mergeCell ref="D31:E31"/>
    <mergeCell ref="L58:N58"/>
    <mergeCell ref="D45:E45"/>
    <mergeCell ref="K28:Q28"/>
    <mergeCell ref="L3:M3"/>
    <mergeCell ref="K37:Q37"/>
    <mergeCell ref="D77:E77"/>
    <mergeCell ref="B48:I48"/>
    <mergeCell ref="A307:A308"/>
    <mergeCell ref="L69:N69"/>
    <mergeCell ref="I17:I18"/>
    <mergeCell ref="D65:D67"/>
    <mergeCell ref="D78:E78"/>
    <mergeCell ref="C26:F26"/>
    <mergeCell ref="K64:Q64"/>
    <mergeCell ref="D363:E363"/>
    <mergeCell ref="D357:E357"/>
    <mergeCell ref="D71:E71"/>
    <mergeCell ref="C7:G7"/>
    <mergeCell ref="H8:H9"/>
    <mergeCell ref="D33:E33"/>
    <mergeCell ref="K5:M5"/>
    <mergeCell ref="D73:E73"/>
    <mergeCell ref="D362:E362"/>
    <mergeCell ref="D51:E51"/>
    <mergeCell ref="L4:O4"/>
    <mergeCell ref="B5:I5"/>
    <mergeCell ref="L38:O38"/>
    <mergeCell ref="D105:F105"/>
    <mergeCell ref="D88:E88"/>
    <mergeCell ref="B85:I85"/>
    <mergeCell ref="D10:E10"/>
    <mergeCell ref="B75:I75"/>
    <mergeCell ref="C86:G86"/>
    <mergeCell ref="D19:E19"/>
    <mergeCell ref="K19:Q19"/>
    <mergeCell ref="D359:E359"/>
    <mergeCell ref="D106:F106"/>
    <mergeCell ref="D360:E360"/>
    <mergeCell ref="T55:U55"/>
    <mergeCell ref="K68:Q68"/>
    <mergeCell ref="B14:I14"/>
    <mergeCell ref="F361:G361"/>
    <mergeCell ref="D53:E53"/>
    <mergeCell ref="A297:A298"/>
    <mergeCell ref="D110:F110"/>
    <mergeCell ref="D55:D56"/>
    <mergeCell ref="L50:P50"/>
    <mergeCell ref="A299:A300"/>
    <mergeCell ref="D9:E9"/>
    <mergeCell ref="D109:F109"/>
    <mergeCell ref="D39:E39"/>
    <mergeCell ref="B3:G3"/>
    <mergeCell ref="K21:K25"/>
    <mergeCell ref="K31:Q31"/>
    <mergeCell ref="C38:G38"/>
    <mergeCell ref="D29:E29"/>
    <mergeCell ref="D23:E23"/>
    <mergeCell ref="D111:F111"/>
    <mergeCell ref="D89:E89"/>
    <mergeCell ref="L78:N78"/>
    <mergeCell ref="D79:E79"/>
    <mergeCell ref="B35:I35"/>
    <mergeCell ref="C49:G49"/>
    <mergeCell ref="D81:E81"/>
    <mergeCell ref="D364:E364"/>
    <mergeCell ref="F364:G364"/>
    <mergeCell ref="F360:G360"/>
    <mergeCell ref="C80:C81"/>
    <mergeCell ref="D52:E52"/>
    <mergeCell ref="K49:Q49"/>
    <mergeCell ref="C16:G16"/>
    <mergeCell ref="D27:E27"/>
    <mergeCell ref="D17:E17"/>
    <mergeCell ref="L56:N56"/>
    <mergeCell ref="D91:E91"/>
    <mergeCell ref="D28:E28"/>
    <mergeCell ref="K20:Q20"/>
    <mergeCell ref="K85:Q85"/>
    <mergeCell ref="D12:E12"/>
    <mergeCell ref="D107:F108"/>
    <mergeCell ref="D83:E83"/>
    <mergeCell ref="D30:E30"/>
    <mergeCell ref="L57:N57"/>
    <mergeCell ref="F362:G362"/>
    <mergeCell ref="K77:Q77"/>
    <mergeCell ref="C54:C71"/>
    <mergeCell ref="D361:E361"/>
    <mergeCell ref="F363:G363"/>
    <mergeCell ref="D46:E46"/>
    <mergeCell ref="D40:E40"/>
    <mergeCell ref="G107:G108"/>
    <mergeCell ref="D80:E80"/>
    <mergeCell ref="D356:E356"/>
    <mergeCell ref="D21:E21"/>
    <mergeCell ref="C360:C364"/>
    <mergeCell ref="T59:U59"/>
    <mergeCell ref="D355:E355"/>
    <mergeCell ref="A301:A302"/>
    <mergeCell ref="D41:E41"/>
    <mergeCell ref="A303:A304"/>
    <mergeCell ref="D87:E87"/>
    <mergeCell ref="D43:E43"/>
    <mergeCell ref="C76:G76"/>
    <mergeCell ref="D104:G104"/>
    <mergeCell ref="B37:I37"/>
    <mergeCell ref="D18:E18"/>
    <mergeCell ref="B84:I84"/>
    <mergeCell ref="D8:E8"/>
    <mergeCell ref="D42:E42"/>
    <mergeCell ref="D358:E358"/>
    <mergeCell ref="D50:E50"/>
    <mergeCell ref="P83:Q83"/>
  </mergeCells>
  <hyperlinks>
    <hyperlink ref="N3" location="'　工艺计算　'!J59" tooltip="更新吸入段计算结果" display="'　工艺计算　'!J59"/>
  </hyperlinks>
  <pageMargins left="0.7480314960629921" right="0.7480314960629921" top="0.3937007874015748" bottom="0.3937007874015748" header="0" footer="0"/>
  <pageSetup orientation="portrait" paperSize="8" scale="84"/>
</worksheet>
</file>

<file path=xl/worksheets/sheet3.xml><?xml version="1.0" encoding="utf-8"?>
<worksheet xmlns="http://schemas.openxmlformats.org/spreadsheetml/2006/main">
  <sheetPr codeName="Sheet3">
    <outlinePr summaryBelow="1" summaryRight="1"/>
    <pageSetUpPr autoPageBreaks="0"/>
  </sheetPr>
  <dimension ref="A1:P48"/>
  <sheetViews>
    <sheetView showGridLines="0" showZeros="0" topLeftCell="A2" zoomScale="103" workbookViewId="0">
      <selection activeCell="A1" sqref="A1"/>
    </sheetView>
  </sheetViews>
  <sheetFormatPr baseColWidth="8" defaultColWidth="9" defaultRowHeight="12.5"/>
  <cols>
    <col width="2.58203125" customWidth="1" style="301" min="1" max="1"/>
    <col width="4.08203125" bestFit="1" customWidth="1" style="301" min="2" max="2"/>
    <col width="13.75" bestFit="1" customWidth="1" style="301" min="3" max="3"/>
    <col width="4.58203125" customWidth="1" style="301" min="4" max="4"/>
    <col width="8.58203125" customWidth="1" style="301" min="5" max="5"/>
    <col width="5.25" customWidth="1" style="301" min="6" max="6"/>
    <col hidden="1" width="2.58203125" customWidth="1" style="301" min="7" max="7"/>
    <col width="4.08203125" customWidth="1" style="301" min="8" max="8"/>
    <col width="13.58203125" customWidth="1" style="301" min="9" max="9"/>
    <col width="4.58203125" customWidth="1" style="301" min="10" max="10"/>
    <col width="8.58203125" customWidth="1" style="301" min="11" max="11"/>
    <col width="4.58203125" customWidth="1" style="301" min="12" max="12"/>
    <col width="8.58203125" customWidth="1" style="301" min="13" max="13"/>
    <col hidden="1" width="13" customWidth="1" style="223" min="14" max="26"/>
    <col width="9" customWidth="1" style="223" min="27" max="16384"/>
  </cols>
  <sheetData>
    <row r="1" hidden="1" ht="5.15" customFormat="1" customHeight="1" s="220">
      <c r="A1" s="219" t="n"/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P1" s="220">
        <f>IF('Process Calculation'!B298=54,IF('Process Calculation'!F298=1,1,IF('Process Calculation'!F298=2,2,3)),0)</f>
        <v/>
      </c>
    </row>
    <row r="2" ht="14.15" customHeight="1">
      <c r="B2" s="356" t="n"/>
      <c r="C2" s="356" t="n"/>
      <c r="D2" s="356" t="inlineStr">
        <is>
          <t>Calculation Results Summary</t>
        </is>
      </c>
      <c r="E2" s="366" t="n"/>
      <c r="F2" s="366" t="n"/>
      <c r="G2" s="366" t="n"/>
      <c r="H2" s="366" t="n"/>
      <c r="I2" s="366" t="n"/>
      <c r="J2" s="366" t="n"/>
      <c r="M2" s="240" t="n"/>
    </row>
    <row r="3" ht="5.15" customHeight="1">
      <c r="M3" s="240" t="n"/>
    </row>
    <row r="4" ht="14.15" customHeight="1">
      <c r="B4" s="224" t="n"/>
      <c r="C4" s="225" t="inlineStr">
        <is>
          <t>Basic Data</t>
        </is>
      </c>
      <c r="D4" s="226" t="n"/>
      <c r="E4" s="226" t="n"/>
      <c r="F4" s="226" t="n"/>
      <c r="G4" s="226" t="n"/>
      <c r="H4" s="226" t="n"/>
      <c r="I4" s="226" t="n"/>
      <c r="J4" s="226" t="n"/>
      <c r="K4" s="226" t="n"/>
      <c r="L4" s="227" t="n"/>
      <c r="M4" s="240" t="n"/>
    </row>
    <row r="5" ht="14.15" customHeight="1">
      <c r="B5" s="228" t="n"/>
      <c r="G5" s="301" t="n"/>
      <c r="H5" s="301" t="n"/>
      <c r="I5" s="233" t="inlineStr">
        <is>
          <t>Suction Equipment Pressure</t>
        </is>
      </c>
      <c r="J5" s="301" t="n"/>
      <c r="K5" s="476">
        <f>'Process Calculation'!O40</f>
        <v/>
      </c>
      <c r="L5" s="240" t="inlineStr">
        <is>
          <t>k Pa</t>
        </is>
      </c>
      <c r="M5" s="240" t="n"/>
    </row>
    <row r="6" ht="14.15" customHeight="1">
      <c r="B6" s="228" t="n"/>
      <c r="C6" s="233" t="inlineStr">
        <is>
          <t>Density</t>
        </is>
      </c>
      <c r="D6" s="301" t="inlineStr">
        <is>
          <t>ρ</t>
        </is>
      </c>
      <c r="E6" s="476">
        <f>'Process Calculation'!G10</f>
        <v/>
      </c>
      <c r="F6" s="301" t="inlineStr">
        <is>
          <t>kg/m³</t>
        </is>
      </c>
      <c r="G6" s="301" t="n"/>
      <c r="H6" s="301" t="n"/>
      <c r="I6" s="233" t="inlineStr">
        <is>
          <t>Suction Equipment Min. Liquid Level</t>
        </is>
      </c>
      <c r="J6" s="301" t="n"/>
      <c r="K6" s="231">
        <f>'Process Calculation'!O41</f>
        <v/>
      </c>
      <c r="L6" s="240" t="inlineStr">
        <is>
          <t>mm</t>
        </is>
      </c>
      <c r="M6" s="240" t="n"/>
    </row>
    <row r="7" ht="14.15" customHeight="1">
      <c r="B7" s="228" t="n"/>
      <c r="C7" s="233" t="inlineStr">
        <is>
          <t>Viscosity</t>
        </is>
      </c>
      <c r="D7" s="301" t="inlineStr">
        <is>
          <t>μ</t>
        </is>
      </c>
      <c r="E7" s="477">
        <f>'Process Calculation'!G30</f>
        <v/>
      </c>
      <c r="F7" s="301" t="inlineStr">
        <is>
          <t>m Pa·s</t>
        </is>
      </c>
      <c r="G7" s="301" t="n"/>
      <c r="H7" s="301" t="n"/>
      <c r="I7" s="233" t="inlineStr">
        <is>
          <t>Discharge Equipment Pressure</t>
        </is>
      </c>
      <c r="J7" s="301" t="n"/>
      <c r="K7" s="476">
        <f>'Process Calculation'!O34</f>
        <v/>
      </c>
      <c r="L7" s="240" t="inlineStr">
        <is>
          <t>k Pa</t>
        </is>
      </c>
      <c r="M7" s="240" t="n"/>
    </row>
    <row r="8" ht="14.15" customHeight="1">
      <c r="B8" s="228" t="n"/>
      <c r="C8" s="233" t="inlineStr">
        <is>
          <t>Vapor Pressure</t>
        </is>
      </c>
      <c r="D8" s="301" t="inlineStr">
        <is>
          <t>PV</t>
        </is>
      </c>
      <c r="E8" s="476">
        <f>'Process Calculation'!O79</f>
        <v/>
      </c>
      <c r="F8" s="301" t="inlineStr">
        <is>
          <t>k Pa</t>
        </is>
      </c>
      <c r="G8" s="301" t="n"/>
      <c r="H8" s="301" t="n"/>
      <c r="I8" s="233" t="inlineStr">
        <is>
          <t>Discharge Equipment Min. Liquid Level</t>
        </is>
      </c>
      <c r="J8" s="301" t="n"/>
      <c r="K8" s="231">
        <f>'Process Calculation'!O35</f>
        <v/>
      </c>
      <c r="L8" s="240" t="inlineStr">
        <is>
          <t>mm</t>
        </is>
      </c>
      <c r="M8" s="240" t="n"/>
    </row>
    <row r="9" ht="5.15" customHeight="1">
      <c r="B9" s="234" t="n"/>
      <c r="C9" s="235" t="n"/>
      <c r="D9" s="237" t="n"/>
      <c r="E9" s="237" t="n"/>
      <c r="F9" s="237" t="n"/>
      <c r="G9" s="237" t="n"/>
      <c r="H9" s="237" t="n"/>
      <c r="I9" s="235" t="n"/>
      <c r="J9" s="237" t="n"/>
      <c r="K9" s="237" t="n"/>
      <c r="L9" s="238" t="n"/>
      <c r="M9" s="240" t="n"/>
    </row>
    <row r="10" ht="14.15" customHeight="1">
      <c r="B10" s="224" t="n"/>
      <c r="C10" s="225" t="inlineStr">
        <is>
          <t>Suction Section</t>
        </is>
      </c>
      <c r="D10" s="226" t="n"/>
      <c r="E10" s="226" t="n"/>
      <c r="F10" s="227" t="n"/>
      <c r="G10" s="233" t="n"/>
      <c r="H10" s="224" t="n"/>
      <c r="I10" s="357">
        <f>IF(P1=1,"Discharge",IF(P1=2,"Discharge",IF(P1=3,"DischargeSegment 3","Discharge")))</f>
        <v/>
      </c>
      <c r="J10" s="478" t="n"/>
      <c r="K10" s="226" t="n"/>
      <c r="L10" s="227" t="n"/>
      <c r="M10" s="240" t="n"/>
    </row>
    <row r="11" ht="5.15" customHeight="1">
      <c r="B11" s="353" t="n"/>
      <c r="C11" s="233" t="n"/>
      <c r="D11" s="301" t="n"/>
      <c r="E11" s="301" t="n"/>
      <c r="F11" s="240" t="n"/>
      <c r="H11" s="353" t="n"/>
      <c r="I11" s="233" t="n"/>
      <c r="J11" s="301" t="n"/>
      <c r="K11" s="301" t="n"/>
      <c r="L11" s="240" t="n"/>
      <c r="M11" s="240" t="n"/>
    </row>
    <row r="12" ht="14.15" customHeight="1">
      <c r="B12" s="353" t="inlineStr">
        <is>
          <t>INPUT</t>
        </is>
      </c>
      <c r="C12" s="233" t="inlineStr">
        <is>
          <t>Flow Rate</t>
        </is>
      </c>
      <c r="D12" s="301" t="inlineStr">
        <is>
          <t>QV</t>
        </is>
      </c>
      <c r="E12" s="476">
        <f>'Process Calculation'!O70</f>
        <v/>
      </c>
      <c r="F12" s="240" t="inlineStr">
        <is>
          <t>m³/h</t>
        </is>
      </c>
      <c r="H12" s="353" t="inlineStr">
        <is>
          <t>INPUT</t>
        </is>
      </c>
      <c r="I12" s="233">
        <f>IF(P1=1,"Flow Rate",IF(P1=2,"DischargeFlow Rate PageSegment 1",IF(P1=3,"DischargeFlow Rate PageSegment 1","Flow Rate")))</f>
        <v/>
      </c>
      <c r="J12" s="301">
        <f>IF(P1=1,"Q",IF(P1=2,"Q1",IF(P1=3,"Q1","Q")))</f>
        <v/>
      </c>
      <c r="K12" s="476">
        <f>E12</f>
        <v/>
      </c>
      <c r="L12" s="240" t="inlineStr">
        <is>
          <t>m³/h</t>
        </is>
      </c>
      <c r="M12" s="240" t="n"/>
    </row>
    <row r="13" ht="14.15" customHeight="1">
      <c r="B13" s="479" t="n"/>
      <c r="C13" s="233" t="inlineStr">
        <is>
          <t>Pipe Inner Diameter</t>
        </is>
      </c>
      <c r="D13" s="301" t="inlineStr">
        <is>
          <t>d</t>
        </is>
      </c>
      <c r="E13" s="480">
        <f>'Process Calculation'!S41</f>
        <v/>
      </c>
      <c r="F13" s="240" t="inlineStr">
        <is>
          <t>mm</t>
        </is>
      </c>
      <c r="H13" s="479" t="n"/>
      <c r="I13" s="233">
        <f>IF(P1=1,"",IF(P1=2," PageSegment 2",IF(P1=3," PageSegment 2","")))</f>
        <v/>
      </c>
      <c r="J13" s="301">
        <f>IF(P1=1,"",IF(P1=2,"Q2",IF(P1=3,"Q2","")))</f>
        <v/>
      </c>
      <c r="K13" s="476">
        <f>IF(P1=1,0,IF(P1=2,'Process Calculation'!S57,IF(P1=3,'Process Calculation'!S57,0)))</f>
        <v/>
      </c>
      <c r="L13" s="240" t="n"/>
      <c r="M13" s="240" t="n"/>
    </row>
    <row r="14" ht="14.15" customHeight="1">
      <c r="B14" s="479" t="n"/>
      <c r="C14" s="233" t="inlineStr">
        <is>
          <t>Straight Pipe Length</t>
        </is>
      </c>
      <c r="D14" s="301" t="inlineStr">
        <is>
          <t>L</t>
        </is>
      </c>
      <c r="E14" s="476">
        <f>'Process Calculation'!S42</f>
        <v/>
      </c>
      <c r="F14" s="240" t="inlineStr">
        <is>
          <t>m</t>
        </is>
      </c>
      <c r="H14" s="479" t="n"/>
      <c r="I14" s="233">
        <f>IF(P1=1,"",IF(P1=2,"",IF(P1=3," PageSegment 3","")))</f>
        <v/>
      </c>
      <c r="J14" s="301">
        <f>IF(P1=1,"",IF(P1=2,"",IF(P1=3,"Q3","")))</f>
        <v/>
      </c>
      <c r="K14" s="476">
        <f>IF(P1=1,0,IF(P1=2,0,IF(P1=3,'Process Calculation'!S58,0)))</f>
        <v/>
      </c>
      <c r="L14" s="240" t="n"/>
      <c r="M14" s="240" t="n"/>
    </row>
    <row r="15" ht="14.15" customHeight="1">
      <c r="B15" s="479" t="n"/>
      <c r="C15" s="233" t="inlineStr">
        <is>
          <t>Suction Height</t>
        </is>
      </c>
      <c r="D15" s="233" t="inlineStr">
        <is>
          <t>△Z</t>
        </is>
      </c>
      <c r="E15" s="476">
        <f>'Process Calculation'!S43</f>
        <v/>
      </c>
      <c r="F15" s="240" t="inlineStr">
        <is>
          <t>m</t>
        </is>
      </c>
      <c r="H15" s="479" t="n"/>
      <c r="I15" s="233">
        <f>IF(P1=1,"Pipe Inner Diameter",IF(P1=2,"Pipe Inner Diameter PageSegment 1",IF(P1=3,"Pipe Inner Diameter PageSegment 1","Pipe Inner Diameter")))</f>
        <v/>
      </c>
      <c r="J15" s="301">
        <f>IF(P1=1,"d",IF(P1=2,"d1",IF(P1=3,"d1","d")))</f>
        <v/>
      </c>
      <c r="K15" s="480">
        <f>IF(P1=1,'Process Calculation'!G27,IF(P1=2,'Process Calculation'!T56,IF(P1=3,'Process Calculation'!T56,0)))</f>
        <v/>
      </c>
      <c r="L15" s="240" t="inlineStr">
        <is>
          <t>mm</t>
        </is>
      </c>
      <c r="M15" s="240" t="n"/>
    </row>
    <row r="16" ht="14.15" customHeight="1">
      <c r="B16" s="479" t="n"/>
      <c r="C16" s="233" t="inlineStr">
        <is>
          <t>Pipe Wall Absolute Roughness</t>
        </is>
      </c>
      <c r="D16" s="301" t="inlineStr">
        <is>
          <t>ε</t>
        </is>
      </c>
      <c r="E16" s="476">
        <f>'Process Calculation'!G31</f>
        <v/>
      </c>
      <c r="F16" s="240" t="inlineStr">
        <is>
          <t>mm</t>
        </is>
      </c>
      <c r="H16" s="479" t="n"/>
      <c r="I16" s="233">
        <f>IF(P1=1,"",IF(P1=2," PageSegment 2",IF(P1=3," PageSegment 2","")))</f>
        <v/>
      </c>
      <c r="J16" s="301">
        <f>IF(P1=1,"",IF(P1=2,"d2",IF(P1=3,"d2","")))</f>
        <v/>
      </c>
      <c r="K16" s="480">
        <f>IF(P1=1,0,IF(P1=2,'Process Calculation'!T57,IF(P1=3,'Process Calculation'!T57,0)))</f>
        <v/>
      </c>
      <c r="L16" s="240" t="n"/>
      <c r="M16" s="240" t="n"/>
    </row>
    <row r="17" ht="14.15" customHeight="1">
      <c r="B17" s="353" t="n"/>
      <c r="C17" s="233" t="n"/>
      <c r="D17" s="301" t="n"/>
      <c r="E17" s="417" t="n"/>
      <c r="F17" s="240" t="n"/>
      <c r="H17" s="479" t="n"/>
      <c r="I17" s="233">
        <f>IF(P1=1,"",IF(P1=2,"",IF(P1=3," PageSegment 3","")))</f>
        <v/>
      </c>
      <c r="J17" s="301">
        <f>IF(P1=1,"",IF(P1=2,"",IF(P1=3,"d3","")))</f>
        <v/>
      </c>
      <c r="K17" s="480">
        <f>IF(P1=1,0,IF(P1=2,0,IF(P1=3,'Process Calculation'!T58,0)))</f>
        <v/>
      </c>
      <c r="L17" s="240" t="n"/>
      <c r="M17" s="240" t="n"/>
    </row>
    <row r="18" ht="14.15" customHeight="1">
      <c r="B18" s="353" t="n"/>
      <c r="C18" s="233" t="n"/>
      <c r="D18" s="301" t="n"/>
      <c r="E18" s="417" t="n"/>
      <c r="F18" s="240" t="n"/>
      <c r="H18" s="479" t="n"/>
      <c r="I18" s="233">
        <f>IF(P1=1,"Straight PipeLength",IF(P1=2,"Straight PipeLength PageSegment 1",IF(P1=3,"Straight PipeLength PageSegment 1","Straight PipeLength")))</f>
        <v/>
      </c>
      <c r="J18" s="301">
        <f>IF(P1=1,"L",IF(P1=2,"L1",IF(P1=3,"L1","L")))</f>
        <v/>
      </c>
      <c r="K18" s="476">
        <f>IF(P1=1,'Process Calculation'!G39,IF(P1=2,'Process Calculation'!U56,IF(P1=3,'Process Calculation'!U56,0)))</f>
        <v/>
      </c>
      <c r="L18" s="240" t="inlineStr">
        <is>
          <t>m</t>
        </is>
      </c>
      <c r="M18" s="240" t="n"/>
    </row>
    <row r="19" ht="14.15" customHeight="1">
      <c r="B19" s="353" t="n"/>
      <c r="C19" s="233" t="n"/>
      <c r="D19" s="301" t="n"/>
      <c r="E19" s="417" t="n"/>
      <c r="F19" s="240" t="n"/>
      <c r="H19" s="479" t="n"/>
      <c r="I19" s="233">
        <f>IF(P1=1,"",IF(P1=2," PageSegment 2",IF(P1=3," PageSegment 2","")))</f>
        <v/>
      </c>
      <c r="J19" s="301">
        <f>IF(P1=1,"",IF(P1=2,"L2",IF(P1=3,"L2","")))</f>
        <v/>
      </c>
      <c r="K19" s="476">
        <f>IF(P1=1,0,IF(P1=2,'Process Calculation'!U57,IF(P1=3,'Process Calculation'!U57,0)))</f>
        <v/>
      </c>
      <c r="L19" s="240" t="n"/>
      <c r="M19" s="240" t="n"/>
    </row>
    <row r="20" ht="14.15" customHeight="1">
      <c r="B20" s="353" t="n"/>
      <c r="C20" s="233" t="n"/>
      <c r="D20" s="301" t="n"/>
      <c r="E20" s="417" t="n"/>
      <c r="F20" s="240" t="n"/>
      <c r="H20" s="479" t="n"/>
      <c r="I20" s="233">
        <f>IF(P1=1,"",IF(P1=2,"",IF(P1=3," PageSegment 3","")))</f>
        <v/>
      </c>
      <c r="J20" s="301">
        <f>IF(P1=1,"",IF(P1=2,"",IF(P1=3,"L3","")))</f>
        <v/>
      </c>
      <c r="K20" s="476">
        <f>IF(P1=1,0,IF(P1=2,0,IF(P1=3,'Process Calculation'!U58,0)))</f>
        <v/>
      </c>
      <c r="L20" s="240" t="n"/>
      <c r="M20" s="240" t="n"/>
    </row>
    <row r="21" ht="14.15" customHeight="1">
      <c r="B21" s="353" t="n"/>
      <c r="C21" s="233" t="n"/>
      <c r="D21" s="301" t="n"/>
      <c r="E21" s="417" t="n"/>
      <c r="F21" s="240" t="n"/>
      <c r="H21" s="479" t="n"/>
      <c r="I21" s="233" t="inlineStr">
        <is>
          <t>Lift Height</t>
        </is>
      </c>
      <c r="J21" s="233" t="inlineStr">
        <is>
          <t>△Z</t>
        </is>
      </c>
      <c r="K21" s="476">
        <f>IF(P1&gt;0,IF(E6&gt;0,'Process Calculation'!O54*1000/(E6*9.81),0),0)</f>
        <v/>
      </c>
      <c r="L21" s="240" t="inlineStr">
        <is>
          <t>m</t>
        </is>
      </c>
      <c r="M21" s="240" t="n"/>
    </row>
    <row r="22" ht="5.15" customHeight="1">
      <c r="B22" s="243" t="n"/>
      <c r="C22" s="233" t="n"/>
      <c r="D22" s="301" t="n"/>
      <c r="E22" s="301" t="n"/>
      <c r="F22" s="240" t="n"/>
      <c r="H22" s="244" t="n"/>
      <c r="I22" s="245" t="n"/>
      <c r="J22" s="247" t="n"/>
      <c r="K22" s="247" t="n"/>
      <c r="L22" s="248" t="n"/>
      <c r="M22" s="240" t="n"/>
    </row>
    <row r="23" ht="5.15" customHeight="1">
      <c r="B23" s="249" t="n"/>
      <c r="C23" s="250" t="n"/>
      <c r="D23" s="252" t="n"/>
      <c r="E23" s="252" t="n"/>
      <c r="F23" s="253" t="n"/>
      <c r="H23" s="249" t="n"/>
      <c r="I23" s="252" t="n"/>
      <c r="J23" s="252" t="n"/>
      <c r="K23" s="252" t="n"/>
      <c r="L23" s="253" t="n"/>
      <c r="M23" s="240" t="n"/>
    </row>
    <row r="24" ht="14.15" customHeight="1">
      <c r="B24" s="353" t="inlineStr">
        <is>
          <t>OUTPUT</t>
        </is>
      </c>
      <c r="C24" s="233" t="inlineStr">
        <is>
          <t>Inlet Velocity</t>
        </is>
      </c>
      <c r="D24" s="301" t="inlineStr">
        <is>
          <t>u</t>
        </is>
      </c>
      <c r="E24" s="476">
        <f>'Process Calculation'!R44</f>
        <v/>
      </c>
      <c r="F24" s="240" t="inlineStr">
        <is>
          <t>m/s</t>
        </is>
      </c>
      <c r="H24" s="353" t="inlineStr">
        <is>
          <t>OUTPUT</t>
        </is>
      </c>
      <c r="I24" s="233" t="inlineStr">
        <is>
          <t>Outlet Velocity</t>
        </is>
      </c>
      <c r="J24" s="301" t="inlineStr">
        <is>
          <t>u</t>
        </is>
      </c>
      <c r="K24" s="476">
        <f>IF(P1=1,'Process Calculation'!T59,IF(P1=2,'Process Calculation'!T55,IF(P1=3,'Process Calculation'!T55,0)))</f>
        <v/>
      </c>
      <c r="L24" s="240" t="inlineStr">
        <is>
          <t>m/s</t>
        </is>
      </c>
      <c r="M24" s="240" t="n"/>
    </row>
    <row r="25" ht="14.15" customHeight="1">
      <c r="B25" s="479" t="n"/>
      <c r="C25" s="233" t="inlineStr">
        <is>
          <t>Static Pressure Drop</t>
        </is>
      </c>
      <c r="D25" s="233" t="inlineStr">
        <is>
          <t>△PZ</t>
        </is>
      </c>
      <c r="E25" s="476">
        <f>'Process Calculation'!O42</f>
        <v/>
      </c>
      <c r="F25" s="240" t="inlineStr">
        <is>
          <t>k Pa</t>
        </is>
      </c>
      <c r="H25" s="479" t="n"/>
      <c r="I25" s="233" t="inlineStr">
        <is>
          <t>Static Pressure Drop</t>
        </is>
      </c>
      <c r="J25" s="233" t="inlineStr">
        <is>
          <t>△PZ</t>
        </is>
      </c>
      <c r="K25" s="476">
        <f>'Process Calculation'!O54</f>
        <v/>
      </c>
      <c r="L25" s="240" t="inlineStr">
        <is>
          <t>k Pa</t>
        </is>
      </c>
      <c r="M25" s="240" t="n"/>
    </row>
    <row r="26" ht="14.15" customHeight="1">
      <c r="B26" s="479" t="n"/>
      <c r="C26" s="233" t="inlineStr">
        <is>
          <t>Total Friction Pressure Drop</t>
        </is>
      </c>
      <c r="D26" s="233" t="inlineStr">
        <is>
          <t>△PF</t>
        </is>
      </c>
      <c r="E26" s="476">
        <f>'Process Calculation'!O43</f>
        <v/>
      </c>
      <c r="F26" s="240" t="inlineStr">
        <is>
          <t>k Pa</t>
        </is>
      </c>
      <c r="H26" s="479" t="n"/>
      <c r="I26" s="233" t="inlineStr">
        <is>
          <t>Total Friction Pressure Drop</t>
        </is>
      </c>
      <c r="J26" s="233" t="inlineStr">
        <is>
          <t>△PF</t>
        </is>
      </c>
      <c r="K26" s="476">
        <f>'Process Calculation'!O55</f>
        <v/>
      </c>
      <c r="L26" s="240" t="inlineStr">
        <is>
          <t>k Pa</t>
        </is>
      </c>
      <c r="M26" s="240" t="n"/>
    </row>
    <row r="27" ht="14.15" customHeight="1">
      <c r="B27" s="479" t="n"/>
      <c r="F27" s="240" t="n"/>
      <c r="H27" s="479" t="n"/>
      <c r="I27" s="233">
        <f>IF(P1=1,"",IF(P1=2,"┏PageSegment 1",IF(P1=3,"┏PageSegment 1","")))</f>
        <v/>
      </c>
      <c r="J27" s="233" t="n"/>
      <c r="K27" s="476">
        <f>'Process Calculation'!P56</f>
        <v/>
      </c>
      <c r="L27" s="240" t="n"/>
      <c r="M27" s="240" t="n"/>
    </row>
    <row r="28" ht="14.15" customHeight="1">
      <c r="B28" s="479" t="n"/>
      <c r="F28" s="240" t="n"/>
      <c r="H28" s="479" t="n"/>
      <c r="I28" s="233">
        <f>IF(P1=1,"",IF(P1=2,"┗PageSegment 2",IF(P1=3,"┣PageSegment 2","")))</f>
        <v/>
      </c>
      <c r="J28" s="233" t="n"/>
      <c r="K28" s="476">
        <f>'Process Calculation'!P57</f>
        <v/>
      </c>
      <c r="L28" s="240" t="n"/>
      <c r="M28" s="240" t="n"/>
    </row>
    <row r="29" ht="14.15" customHeight="1">
      <c r="B29" s="228" t="n"/>
      <c r="C29" s="301" t="n"/>
      <c r="D29" s="301" t="n"/>
      <c r="E29" s="301" t="n"/>
      <c r="F29" s="240" t="n"/>
      <c r="H29" s="479" t="n"/>
      <c r="I29" s="233">
        <f>IF(P1=1,"",IF(P1=2,"",IF(P1=3,"┗PageSegment 3","")))</f>
        <v/>
      </c>
      <c r="J29" s="233" t="n"/>
      <c r="K29" s="476">
        <f>'Process Calculation'!P58</f>
        <v/>
      </c>
      <c r="L29" s="240" t="n"/>
      <c r="M29" s="240" t="n"/>
    </row>
    <row r="30" ht="5.15" customHeight="1">
      <c r="B30" s="234" t="n"/>
      <c r="C30" s="237" t="n"/>
      <c r="D30" s="237" t="n"/>
      <c r="E30" s="237" t="n"/>
      <c r="F30" s="238" t="n"/>
      <c r="H30" s="234" t="n"/>
      <c r="I30" s="237" t="n"/>
      <c r="J30" s="237" t="n"/>
      <c r="K30" s="237" t="n"/>
      <c r="L30" s="238" t="n"/>
      <c r="M30" s="240" t="n"/>
    </row>
    <row r="31" ht="14.15" customHeight="1">
      <c r="B31" s="224" t="n"/>
      <c r="C31" s="225" t="inlineStr">
        <is>
          <t>Pump</t>
        </is>
      </c>
      <c r="D31" s="226" t="n"/>
      <c r="E31" s="226" t="n"/>
      <c r="F31" s="226" t="n"/>
      <c r="G31" s="226" t="n"/>
      <c r="H31" s="226" t="n"/>
      <c r="I31" s="226" t="n"/>
      <c r="J31" s="226" t="n"/>
      <c r="K31" s="226" t="n"/>
      <c r="L31" s="227" t="n"/>
      <c r="M31" s="240" t="n"/>
    </row>
    <row r="32" ht="14.15" customHeight="1">
      <c r="B32" s="228" t="n"/>
      <c r="C32" s="233" t="inlineStr">
        <is>
          <t>Flow Rate</t>
        </is>
      </c>
      <c r="D32" s="301" t="n"/>
      <c r="E32" s="476">
        <f>E12</f>
        <v/>
      </c>
      <c r="F32" s="301" t="inlineStr">
        <is>
          <t>m³/h</t>
        </is>
      </c>
      <c r="G32" s="301" t="n"/>
      <c r="H32" s="301" t="n"/>
      <c r="I32" s="233" t="inlineStr">
        <is>
          <t>Inlet Pressure</t>
        </is>
      </c>
      <c r="J32" s="301" t="n"/>
      <c r="K32" s="476">
        <f>'Process Calculation'!O46</f>
        <v/>
      </c>
      <c r="L32" s="240" t="inlineStr">
        <is>
          <t>k Pa</t>
        </is>
      </c>
      <c r="M32" s="240" t="n"/>
    </row>
    <row r="33" ht="14.15" customHeight="1">
      <c r="B33" s="228" t="n"/>
      <c r="C33" s="233" t="inlineStr">
        <is>
          <t>Head</t>
        </is>
      </c>
      <c r="D33" s="301" t="n"/>
      <c r="E33" s="476">
        <f>IF(E6*K33*K32&gt;0,(K33-K32)*1000/(9.81*E6),0)</f>
        <v/>
      </c>
      <c r="F33" s="301" t="inlineStr">
        <is>
          <t>m</t>
        </is>
      </c>
      <c r="G33" s="301" t="n"/>
      <c r="H33" s="301" t="n"/>
      <c r="I33" s="233" t="inlineStr">
        <is>
          <t>Outlet Pressure</t>
        </is>
      </c>
      <c r="J33" s="301" t="n"/>
      <c r="K33" s="476">
        <f>'Process Calculation'!O61</f>
        <v/>
      </c>
      <c r="L33" s="240" t="inlineStr">
        <is>
          <t>k Pa</t>
        </is>
      </c>
      <c r="M33" s="240" t="n"/>
    </row>
    <row r="34" ht="14.15" customHeight="1">
      <c r="B34" s="228" t="n"/>
      <c r="C34" s="233" t="inlineStr">
        <is>
          <t>Motor Power</t>
        </is>
      </c>
      <c r="D34" s="301" t="n"/>
      <c r="E34" s="476">
        <f>IF(K32*K33*E32&gt;0,E32*(K33-K32)/(367*9.81),0)</f>
        <v/>
      </c>
      <c r="F34" s="301" t="inlineStr">
        <is>
          <t>k W</t>
        </is>
      </c>
      <c r="G34" s="301" t="n"/>
      <c r="H34" s="301" t="n"/>
      <c r="I34" s="233" t="inlineStr">
        <is>
          <t>NPSH Available</t>
        </is>
      </c>
      <c r="J34" s="301" t="n"/>
      <c r="K34" s="476">
        <f>'Process Calculation'!O82</f>
        <v/>
      </c>
      <c r="L34" s="240" t="inlineStr">
        <is>
          <t>m</t>
        </is>
      </c>
      <c r="M34" s="240" t="n"/>
    </row>
    <row r="35" ht="14.15" customHeight="1">
      <c r="B35" s="228" t="n"/>
      <c r="C35" s="233" t="inlineStr">
        <is>
          <t>Efficiency</t>
        </is>
      </c>
      <c r="D35" s="301" t="n"/>
      <c r="E35" s="254">
        <f>'Process Calculation'!O72</f>
        <v/>
      </c>
      <c r="F35" s="301" t="n"/>
      <c r="G35" s="301" t="n"/>
      <c r="H35" s="301" t="n"/>
      <c r="I35" s="233" t="n"/>
      <c r="J35" s="301" t="n"/>
      <c r="K35" s="301" t="n"/>
      <c r="L35" s="240" t="n"/>
      <c r="M35" s="240" t="n"/>
    </row>
    <row r="36" ht="14.15" customHeight="1">
      <c r="B36" s="228" t="n"/>
      <c r="C36" s="233" t="inlineStr">
        <is>
          <t>Shaft Power</t>
        </is>
      </c>
      <c r="D36" s="301" t="n"/>
      <c r="E36" s="476">
        <f>IF(E35*E34&gt;0,E34/E35,"")</f>
        <v/>
      </c>
      <c r="F36" s="301" t="inlineStr">
        <is>
          <t>k W</t>
        </is>
      </c>
      <c r="G36" s="301" t="n"/>
      <c r="H36" s="301" t="n"/>
      <c r="I36" s="233" t="inlineStr">
        <is>
          <t>Model</t>
        </is>
      </c>
      <c r="J36" s="481" t="n"/>
      <c r="K36" s="482" t="n"/>
      <c r="L36" s="240" t="n"/>
      <c r="M36" s="240" t="n"/>
    </row>
    <row r="37" ht="5.15" customHeight="1">
      <c r="B37" s="234" t="n"/>
      <c r="C37" s="237" t="n"/>
      <c r="D37" s="237" t="n"/>
      <c r="E37" s="237" t="n"/>
      <c r="F37" s="237" t="n"/>
      <c r="G37" s="237" t="n"/>
      <c r="H37" s="237" t="n"/>
      <c r="I37" s="237" t="n"/>
      <c r="J37" s="237" t="n"/>
      <c r="K37" s="237" t="n"/>
      <c r="L37" s="238" t="n"/>
      <c r="M37" s="240" t="n"/>
    </row>
    <row r="38" ht="14.15" customHeight="1">
      <c r="A38" s="237" t="n"/>
      <c r="B38" s="237" t="n"/>
      <c r="C38" s="237" t="n"/>
      <c r="D38" s="237" t="n"/>
      <c r="E38" s="237" t="n"/>
      <c r="F38" s="237" t="n"/>
      <c r="G38" s="237" t="n"/>
      <c r="H38" s="237" t="n"/>
      <c r="I38" s="237" t="n"/>
      <c r="J38" s="237" t="n"/>
      <c r="K38" s="237" t="n"/>
      <c r="L38" s="237" t="n"/>
      <c r="M38" s="238" t="n"/>
    </row>
    <row r="39" ht="14.15" customHeight="1">
      <c r="A39" s="223" t="n"/>
      <c r="B39" s="223" t="n"/>
      <c r="C39" s="223" t="n"/>
      <c r="D39" s="223" t="n"/>
      <c r="E39" s="223" t="n"/>
      <c r="F39" s="223" t="n"/>
      <c r="G39" s="223" t="n"/>
      <c r="H39" s="223" t="n"/>
      <c r="I39" s="223" t="n"/>
      <c r="J39" s="223" t="n"/>
      <c r="K39" s="223" t="n"/>
      <c r="L39" s="223" t="n"/>
      <c r="M39" s="223" t="n"/>
    </row>
    <row r="40" ht="14.15" customHeight="1">
      <c r="A40" s="223" t="n"/>
      <c r="B40" s="223" t="n"/>
      <c r="C40" s="223" t="n"/>
      <c r="D40" s="223" t="n"/>
      <c r="E40" s="223" t="n"/>
      <c r="F40" s="223" t="n"/>
      <c r="G40" s="223" t="n"/>
      <c r="H40" s="223" t="n"/>
      <c r="I40" s="223" t="n"/>
      <c r="J40" s="223" t="n"/>
      <c r="K40" s="223" t="n"/>
      <c r="L40" s="223" t="n"/>
      <c r="M40" s="223" t="n"/>
    </row>
    <row r="41" ht="14.15" customHeight="1">
      <c r="A41" s="223" t="n"/>
      <c r="B41" s="223" t="n"/>
      <c r="C41" s="223" t="n"/>
      <c r="D41" s="223" t="n"/>
      <c r="E41" s="223" t="n"/>
      <c r="F41" s="223" t="n"/>
      <c r="G41" s="223" t="n"/>
      <c r="H41" s="223" t="n"/>
      <c r="I41" s="223" t="n"/>
      <c r="J41" s="223" t="n"/>
      <c r="K41" s="223" t="n"/>
      <c r="L41" s="223" t="n"/>
      <c r="M41" s="223" t="n"/>
    </row>
    <row r="42" ht="14.15" customHeight="1">
      <c r="A42" s="223" t="n"/>
      <c r="B42" s="223" t="n"/>
      <c r="C42" s="223" t="n"/>
      <c r="D42" s="223" t="n"/>
      <c r="E42" s="223" t="n"/>
      <c r="F42" s="223" t="n"/>
      <c r="G42" s="223" t="n"/>
      <c r="H42" s="223" t="n"/>
      <c r="I42" s="223" t="n"/>
      <c r="J42" s="223" t="n"/>
      <c r="K42" s="223" t="n"/>
      <c r="L42" s="223" t="n"/>
      <c r="M42" s="223" t="n"/>
    </row>
    <row r="43" ht="14.15" customHeight="1">
      <c r="A43" s="223" t="n"/>
      <c r="B43" s="223" t="n"/>
      <c r="C43" s="223" t="n"/>
      <c r="D43" s="223" t="n"/>
      <c r="E43" s="223" t="n"/>
      <c r="F43" s="223" t="n"/>
      <c r="G43" s="223" t="n"/>
      <c r="H43" s="223" t="n"/>
      <c r="I43" s="223" t="n"/>
      <c r="J43" s="223" t="n"/>
      <c r="K43" s="223" t="n"/>
      <c r="L43" s="223" t="n"/>
      <c r="M43" s="223" t="n"/>
    </row>
    <row r="44" ht="14.15" customHeight="1">
      <c r="A44" s="223" t="n"/>
      <c r="B44" s="223" t="n"/>
      <c r="C44" s="223" t="n"/>
      <c r="D44" s="223" t="n"/>
      <c r="E44" s="223" t="n"/>
      <c r="F44" s="223" t="n"/>
      <c r="G44" s="223" t="n"/>
      <c r="H44" s="223" t="n"/>
      <c r="I44" s="223" t="n"/>
      <c r="J44" s="223" t="n"/>
      <c r="K44" s="223" t="n"/>
      <c r="L44" s="223" t="n"/>
      <c r="M44" s="223" t="n"/>
    </row>
    <row r="45" ht="14.15" customHeight="1">
      <c r="A45" s="223" t="n"/>
      <c r="B45" s="223" t="n"/>
      <c r="C45" s="223" t="n"/>
      <c r="D45" s="223" t="n"/>
      <c r="E45" s="223" t="n"/>
      <c r="F45" s="223" t="n"/>
      <c r="G45" s="223" t="n"/>
      <c r="H45" s="223" t="n"/>
      <c r="I45" s="223" t="n"/>
      <c r="J45" s="223" t="n"/>
      <c r="K45" s="223" t="n"/>
      <c r="L45" s="223" t="n"/>
      <c r="M45" s="223" t="n"/>
    </row>
    <row r="46" ht="14.15" customHeight="1">
      <c r="A46" s="223" t="n"/>
      <c r="B46" s="223" t="n"/>
      <c r="C46" s="223" t="n"/>
      <c r="D46" s="223" t="n"/>
      <c r="E46" s="223" t="n"/>
      <c r="F46" s="223" t="n"/>
      <c r="G46" s="223" t="n"/>
      <c r="H46" s="223" t="n"/>
      <c r="I46" s="223" t="n"/>
      <c r="J46" s="223" t="n"/>
      <c r="K46" s="223" t="n"/>
      <c r="L46" s="223" t="n"/>
      <c r="M46" s="223" t="n"/>
    </row>
    <row r="47" ht="14.15" customHeight="1">
      <c r="A47" s="223" t="n"/>
      <c r="B47" s="223" t="n"/>
      <c r="C47" s="223" t="n"/>
      <c r="D47" s="223" t="n"/>
      <c r="E47" s="223" t="n"/>
      <c r="F47" s="223" t="n"/>
      <c r="G47" s="223" t="n"/>
      <c r="H47" s="223" t="n"/>
      <c r="I47" s="223" t="n"/>
      <c r="J47" s="223" t="n"/>
      <c r="K47" s="223" t="n"/>
      <c r="L47" s="223" t="n"/>
      <c r="M47" s="223" t="n"/>
    </row>
    <row r="48" ht="14.15" customHeight="1">
      <c r="A48" s="223" t="n"/>
      <c r="B48" s="223" t="n"/>
      <c r="C48" s="223" t="n"/>
      <c r="D48" s="223" t="n"/>
      <c r="E48" s="223" t="n"/>
      <c r="F48" s="223" t="n"/>
      <c r="G48" s="223" t="n"/>
      <c r="H48" s="223" t="n"/>
      <c r="I48" s="223" t="n"/>
      <c r="J48" s="223" t="n"/>
      <c r="K48" s="223" t="n"/>
      <c r="L48" s="223" t="n"/>
      <c r="M48" s="223" t="n"/>
    </row>
    <row r="49" ht="14.15" customFormat="1" customHeight="1" s="223"/>
    <row r="50" ht="14.15" customFormat="1" customHeight="1" s="223"/>
    <row r="51" ht="14.15" customFormat="1" customHeight="1" s="223"/>
    <row r="52" ht="14.15" customFormat="1" customHeight="1" s="223"/>
    <row r="53" ht="14.15" customFormat="1" customHeight="1" s="223"/>
    <row r="54" ht="14.15" customFormat="1" customHeight="1" s="223"/>
    <row r="55" ht="14.15" customFormat="1" customHeight="1" s="223"/>
    <row r="56" ht="14.15" customFormat="1" customHeight="1" s="223"/>
    <row r="57" ht="14.15" customFormat="1" customHeight="1" s="223"/>
    <row r="58" ht="14.15" customFormat="1" customHeight="1" s="223"/>
    <row r="59" ht="14.15" customFormat="1" customHeight="1" s="223"/>
    <row r="60" ht="14.15" customFormat="1" customHeight="1" s="223"/>
    <row r="61" ht="14.15" customFormat="1" customHeight="1" s="223"/>
    <row r="62" ht="14.15" customFormat="1" customHeight="1" s="223"/>
    <row r="63" ht="14.15" customFormat="1" customHeight="1" s="223"/>
    <row r="64" ht="14.15" customFormat="1" customHeight="1" s="223"/>
    <row r="65" ht="14.15" customFormat="1" customHeight="1" s="223"/>
    <row r="66" ht="14.15" customFormat="1" customHeight="1" s="223"/>
    <row r="67" ht="14.15" customFormat="1" customHeight="1" s="223"/>
    <row r="68" ht="14.15" customFormat="1" customHeight="1" s="223"/>
    <row r="69" ht="14.15" customFormat="1" customHeight="1" s="223"/>
    <row r="70" ht="14.15" customFormat="1" customHeight="1" s="223"/>
    <row r="71" ht="14.15" customFormat="1" customHeight="1" s="223"/>
    <row r="72" ht="14.15" customFormat="1" customHeight="1" s="223"/>
    <row r="73" ht="14.15" customFormat="1" customHeight="1" s="223"/>
    <row r="74" ht="14.15" customFormat="1" customHeight="1" s="223"/>
    <row r="75" ht="14.15" customFormat="1" customHeight="1" s="223"/>
    <row r="76" ht="14.15" customFormat="1" customHeight="1" s="223"/>
    <row r="77" ht="14.15" customFormat="1" customHeight="1" s="223"/>
    <row r="78" ht="14.15" customFormat="1" customHeight="1" s="223"/>
    <row r="79" ht="14.15" customFormat="1" customHeight="1" s="223"/>
    <row r="80" ht="14.15" customFormat="1" customHeight="1" s="223"/>
    <row r="81" ht="14.15" customFormat="1" customHeight="1" s="223"/>
    <row r="82" ht="14.15" customFormat="1" customHeight="1" s="223"/>
    <row r="83" ht="14.15" customFormat="1" customHeight="1" s="223"/>
    <row r="84" ht="14.15" customFormat="1" customHeight="1" s="223"/>
    <row r="85" ht="14.15" customFormat="1" customHeight="1" s="223"/>
    <row r="86" ht="14.15" customFormat="1" customHeight="1" s="223"/>
    <row r="87" ht="14.15" customFormat="1" customHeight="1" s="223"/>
    <row r="88" ht="14.15" customFormat="1" customHeight="1" s="223"/>
    <row r="89" ht="14.15" customFormat="1" customHeight="1" s="223"/>
    <row r="90" ht="14.15" customFormat="1" customHeight="1" s="223"/>
    <row r="91" ht="14.15" customFormat="1" customHeight="1" s="223"/>
    <row r="92" ht="14.15" customFormat="1" customHeight="1" s="223"/>
    <row r="93" ht="14.15" customFormat="1" customHeight="1" s="223"/>
    <row r="94" ht="14.15" customFormat="1" customHeight="1" s="223"/>
    <row r="95" ht="14.15" customFormat="1" customHeight="1" s="223"/>
    <row r="96" ht="14.15" customFormat="1" customHeight="1" s="223"/>
    <row r="97" ht="14.15" customFormat="1" customHeight="1" s="223"/>
    <row r="98" ht="14.15" customFormat="1" customHeight="1" s="223"/>
    <row r="99" ht="14.15" customFormat="1" customHeight="1" s="223"/>
    <row r="100" ht="14.15" customFormat="1" customHeight="1" s="223"/>
    <row r="101" ht="14.15" customFormat="1" customHeight="1" s="223"/>
    <row r="102" ht="14.15" customFormat="1" customHeight="1" s="223"/>
    <row r="103" ht="14.15" customFormat="1" customHeight="1" s="223"/>
    <row r="104" ht="14.15" customFormat="1" customHeight="1" s="223"/>
    <row r="105" ht="14.15" customFormat="1" customHeight="1" s="223"/>
    <row r="106" ht="14.15" customFormat="1" customHeight="1" s="223"/>
    <row r="107" ht="14.15" customFormat="1" customHeight="1" s="223"/>
    <row r="108" ht="14.15" customFormat="1" customHeight="1" s="223"/>
    <row r="109" ht="14.15" customFormat="1" customHeight="1" s="223"/>
    <row r="110" ht="14.15" customFormat="1" customHeight="1" s="223"/>
    <row r="111" ht="14.15" customFormat="1" customHeight="1" s="223"/>
    <row r="112" ht="14.15" customFormat="1" customHeight="1" s="223"/>
    <row r="113" ht="14.15" customFormat="1" customHeight="1" s="223"/>
    <row r="114" ht="14.15" customFormat="1" customHeight="1" s="223"/>
    <row r="115" ht="14.15" customFormat="1" customHeight="1" s="223"/>
    <row r="116" ht="14.15" customFormat="1" customHeight="1" s="223"/>
    <row r="117" ht="14.15" customFormat="1" customHeight="1" s="223"/>
    <row r="118" ht="14.15" customFormat="1" customHeight="1" s="223"/>
    <row r="119" ht="14.15" customFormat="1" customHeight="1" s="223"/>
    <row r="120" ht="14.15" customFormat="1" customHeight="1" s="223"/>
    <row r="121" ht="14.15" customFormat="1" customHeight="1" s="223"/>
    <row r="122" ht="14.15" customFormat="1" customHeight="1" s="223"/>
    <row r="123" ht="14.15" customFormat="1" customHeight="1" s="223"/>
    <row r="124" ht="14.15" customFormat="1" customHeight="1" s="223"/>
    <row r="125" ht="14.15" customFormat="1" customHeight="1" s="223"/>
    <row r="126" ht="14.15" customFormat="1" customHeight="1" s="223"/>
    <row r="127" ht="14.15" customFormat="1" customHeight="1" s="223"/>
    <row r="128" ht="14.15" customFormat="1" customHeight="1" s="223"/>
    <row r="129" ht="14.15" customFormat="1" customHeight="1" s="223"/>
    <row r="130" ht="14.15" customFormat="1" customHeight="1" s="223"/>
    <row r="131" ht="14.15" customFormat="1" customHeight="1" s="223"/>
    <row r="132" ht="14.15" customFormat="1" customHeight="1" s="223"/>
    <row r="133" ht="14.15" customFormat="1" customHeight="1" s="223"/>
    <row r="134" ht="14.15" customFormat="1" customHeight="1" s="223"/>
    <row r="135" ht="14.15" customFormat="1" customHeight="1" s="223"/>
    <row r="136" ht="14.15" customFormat="1" customHeight="1" s="223"/>
    <row r="137" ht="14.15" customFormat="1" customHeight="1" s="223"/>
    <row r="138" ht="14.15" customFormat="1" customHeight="1" s="223"/>
    <row r="139" ht="14.15" customFormat="1" customHeight="1" s="223"/>
    <row r="140" ht="14.15" customFormat="1" customHeight="1" s="223"/>
    <row r="141" ht="14.15" customFormat="1" customHeight="1" s="223"/>
    <row r="142" ht="14.15" customFormat="1" customHeight="1" s="223"/>
    <row r="143" ht="14.15" customFormat="1" customHeight="1" s="223"/>
    <row r="144" ht="14.15" customFormat="1" customHeight="1" s="223"/>
    <row r="145" ht="14.15" customFormat="1" customHeight="1" s="223"/>
    <row r="146" ht="14.15" customFormat="1" customHeight="1" s="223"/>
    <row r="147" ht="14.15" customFormat="1" customHeight="1" s="223"/>
    <row r="148" ht="14.15" customFormat="1" customHeight="1" s="223"/>
    <row r="149" ht="14.15" customFormat="1" customHeight="1" s="223"/>
    <row r="150" ht="14.15" customFormat="1" customHeight="1" s="223"/>
    <row r="151" ht="14.15" customFormat="1" customHeight="1" s="223"/>
    <row r="152" ht="14.15" customFormat="1" customHeight="1" s="223"/>
    <row r="153" ht="14.15" customFormat="1" customHeight="1" s="223"/>
    <row r="154" ht="14.15" customFormat="1" customHeight="1" s="223"/>
    <row r="155" ht="14.15" customFormat="1" customHeight="1" s="223"/>
    <row r="156" ht="14.15" customFormat="1" customHeight="1" s="223"/>
    <row r="157" ht="14.15" customFormat="1" customHeight="1" s="223"/>
    <row r="158" ht="14.15" customFormat="1" customHeight="1" s="223"/>
    <row r="159" ht="14.15" customFormat="1" customHeight="1" s="223"/>
    <row r="160" ht="14.15" customFormat="1" customHeight="1" s="223"/>
    <row r="161" ht="14.15" customFormat="1" customHeight="1" s="223"/>
    <row r="162" ht="14.15" customFormat="1" customHeight="1" s="223"/>
    <row r="163" ht="14.15" customFormat="1" customHeight="1" s="223"/>
    <row r="164" ht="14.15" customFormat="1" customHeight="1" s="223"/>
    <row r="165" ht="14.15" customFormat="1" customHeight="1" s="223"/>
    <row r="166" ht="14.15" customFormat="1" customHeight="1" s="223"/>
    <row r="167" ht="14.15" customFormat="1" customHeight="1" s="223"/>
    <row r="168" ht="14.15" customFormat="1" customHeight="1" s="223"/>
    <row r="169" ht="14.15" customFormat="1" customHeight="1" s="223"/>
    <row r="170" ht="14.15" customFormat="1" customHeight="1" s="223"/>
    <row r="171" ht="14.15" customFormat="1" customHeight="1" s="223"/>
    <row r="172" ht="14.15" customFormat="1" customHeight="1" s="223"/>
    <row r="173" ht="14.15" customFormat="1" customHeight="1" s="223"/>
    <row r="174" ht="14.15" customFormat="1" customHeight="1" s="223"/>
    <row r="175" ht="14.15" customFormat="1" customHeight="1" s="223"/>
    <row r="176" ht="14.15" customFormat="1" customHeight="1" s="223"/>
    <row r="177" ht="14.15" customFormat="1" customHeight="1" s="223"/>
    <row r="178" ht="14.15" customFormat="1" customHeight="1" s="223"/>
    <row r="179" ht="14.15" customFormat="1" customHeight="1" s="223"/>
    <row r="180" ht="14.15" customFormat="1" customHeight="1" s="223"/>
    <row r="181" ht="14.15" customFormat="1" customHeight="1" s="223"/>
    <row r="182" ht="14.15" customFormat="1" customHeight="1" s="223"/>
    <row r="183" ht="14.15" customFormat="1" customHeight="1" s="223"/>
    <row r="184" ht="14.15" customFormat="1" customHeight="1" s="223"/>
    <row r="185" ht="14.15" customFormat="1" customHeight="1" s="223"/>
    <row r="186" ht="14.15" customFormat="1" customHeight="1" s="223"/>
    <row r="187" ht="14.15" customFormat="1" customHeight="1" s="223"/>
    <row r="188" ht="14.15" customFormat="1" customHeight="1" s="223"/>
    <row r="189" ht="14.15" customFormat="1" customHeight="1" s="223"/>
    <row r="190" ht="14.15" customFormat="1" customHeight="1" s="223"/>
    <row r="191" ht="14.15" customFormat="1" customHeight="1" s="223"/>
    <row r="192" ht="14.15" customFormat="1" customHeight="1" s="223"/>
    <row r="193" ht="14.15" customFormat="1" customHeight="1" s="223"/>
    <row r="194" ht="14.15" customFormat="1" customHeight="1" s="223"/>
    <row r="195" ht="14.15" customFormat="1" customHeight="1" s="223"/>
    <row r="196" ht="14.15" customFormat="1" customHeight="1" s="223"/>
    <row r="197" ht="14.15" customFormat="1" customHeight="1" s="223"/>
    <row r="198" ht="14.15" customFormat="1" customHeight="1" s="223"/>
    <row r="199" ht="14.15" customFormat="1" customHeight="1" s="223"/>
    <row r="200" ht="14.15" customFormat="1" customHeight="1" s="223"/>
    <row r="201" ht="14.15" customFormat="1" customHeight="1" s="223"/>
    <row r="202" ht="14.15" customFormat="1" customHeight="1" s="223"/>
    <row r="203" ht="14.15" customFormat="1" customHeight="1" s="223"/>
    <row r="204" ht="14.15" customFormat="1" customHeight="1" s="223"/>
    <row r="205" ht="14.15" customFormat="1" customHeight="1" s="223"/>
    <row r="206" ht="14.15" customFormat="1" customHeight="1" s="223"/>
    <row r="207" ht="14.15" customFormat="1" customHeight="1" s="223"/>
    <row r="208" ht="14.15" customFormat="1" customHeight="1" s="223"/>
    <row r="209" ht="14.15" customFormat="1" customHeight="1" s="223"/>
    <row r="210" ht="14.15" customFormat="1" customHeight="1" s="223"/>
    <row r="211" ht="14.15" customFormat="1" customHeight="1" s="223"/>
    <row r="212" ht="14.15" customFormat="1" customHeight="1" s="223"/>
    <row r="213" ht="14.15" customFormat="1" customHeight="1" s="223"/>
    <row r="214" ht="14.15" customFormat="1" customHeight="1" s="223"/>
    <row r="215" ht="14.15" customFormat="1" customHeight="1" s="223"/>
    <row r="216" ht="14.15" customFormat="1" customHeight="1" s="223"/>
    <row r="217" ht="14.15" customFormat="1" customHeight="1" s="223"/>
    <row r="218" ht="14.15" customFormat="1" customHeight="1" s="223"/>
    <row r="219" ht="14.15" customFormat="1" customHeight="1" s="223"/>
    <row r="220" ht="14.15" customFormat="1" customHeight="1" s="223"/>
    <row r="221" ht="14.15" customFormat="1" customHeight="1" s="223"/>
    <row r="222" ht="14.15" customFormat="1" customHeight="1" s="223"/>
    <row r="223" ht="14.15" customFormat="1" customHeight="1" s="223"/>
    <row r="224" ht="14.15" customFormat="1" customHeight="1" s="223"/>
    <row r="225" ht="14.15" customFormat="1" customHeight="1" s="223"/>
    <row r="226" ht="14.15" customFormat="1" customHeight="1" s="223"/>
    <row r="227" ht="14.15" customFormat="1" customHeight="1" s="223"/>
    <row r="228" ht="14.15" customFormat="1" customHeight="1" s="223"/>
    <row r="229" ht="14.15" customFormat="1" customHeight="1" s="223"/>
    <row r="230" ht="14.15" customFormat="1" customHeight="1" s="223"/>
    <row r="231" ht="14.15" customFormat="1" customHeight="1" s="223"/>
    <row r="232" ht="14.15" customFormat="1" customHeight="1" s="223"/>
    <row r="233" ht="14.15" customFormat="1" customHeight="1" s="223"/>
    <row r="234" ht="14.15" customFormat="1" customHeight="1" s="223"/>
    <row r="235" ht="14.15" customFormat="1" customHeight="1" s="223"/>
    <row r="236" ht="14.15" customFormat="1" customHeight="1" s="223"/>
    <row r="237" ht="14.15" customFormat="1" customHeight="1" s="223"/>
    <row r="238" ht="14.15" customFormat="1" customHeight="1" s="223"/>
    <row r="239" ht="14.15" customFormat="1" customHeight="1" s="223"/>
    <row r="240" ht="14.15" customFormat="1" customHeight="1" s="223"/>
    <row r="241" ht="14.15" customFormat="1" customHeight="1" s="223"/>
    <row r="242" ht="14.15" customFormat="1" customHeight="1" s="223"/>
    <row r="243" ht="14.15" customFormat="1" customHeight="1" s="223"/>
    <row r="244" ht="14.15" customFormat="1" customHeight="1" s="223"/>
    <row r="245" ht="14.15" customFormat="1" customHeight="1" s="223"/>
    <row r="246" ht="14.15" customFormat="1" customHeight="1" s="223"/>
    <row r="247" ht="14.15" customFormat="1" customHeight="1" s="223"/>
    <row r="248" ht="14.15" customFormat="1" customHeight="1" s="223"/>
    <row r="249" ht="14.15" customFormat="1" customHeight="1" s="223"/>
    <row r="250" ht="14.15" customFormat="1" customHeight="1" s="223"/>
    <row r="251" ht="14.15" customFormat="1" customHeight="1" s="223"/>
    <row r="252" ht="14.15" customFormat="1" customHeight="1" s="223"/>
    <row r="253" ht="14.15" customFormat="1" customHeight="1" s="223"/>
    <row r="254" ht="14.15" customFormat="1" customHeight="1" s="223"/>
    <row r="255" ht="14.15" customFormat="1" customHeight="1" s="223"/>
    <row r="256" ht="14.15" customFormat="1" customHeight="1" s="223"/>
    <row r="257" ht="14.15" customFormat="1" customHeight="1" s="223"/>
    <row r="258" ht="14.15" customFormat="1" customHeight="1" s="223"/>
    <row r="259" ht="14.15" customFormat="1" customHeight="1" s="223"/>
    <row r="260" ht="14.15" customFormat="1" customHeight="1" s="223"/>
    <row r="261" ht="14.15" customFormat="1" customHeight="1" s="223"/>
    <row r="262" ht="14.15" customFormat="1" customHeight="1" s="223"/>
    <row r="263" ht="14.15" customFormat="1" customHeight="1" s="223"/>
    <row r="264" ht="14.15" customFormat="1" customHeight="1" s="223"/>
    <row r="265" ht="14.15" customFormat="1" customHeight="1" s="223"/>
    <row r="266" ht="14.15" customFormat="1" customHeight="1" s="223"/>
    <row r="267" ht="14.15" customFormat="1" customHeight="1" s="223"/>
    <row r="268" ht="14.15" customFormat="1" customHeight="1" s="223"/>
    <row r="269" ht="14.15" customFormat="1" customHeight="1" s="223"/>
    <row r="270" ht="14.15" customFormat="1" customHeight="1" s="223"/>
    <row r="271" ht="14.15" customFormat="1" customHeight="1" s="223"/>
    <row r="272" ht="14.15" customFormat="1" customHeight="1" s="223"/>
    <row r="273" ht="14.15" customFormat="1" customHeight="1" s="223"/>
    <row r="274" ht="14.15" customFormat="1" customHeight="1" s="223"/>
    <row r="275" customFormat="1" s="223"/>
    <row r="276" customFormat="1" s="223"/>
    <row r="277" customFormat="1" s="223"/>
    <row r="278" customFormat="1" s="223"/>
    <row r="279" customFormat="1" s="223"/>
    <row r="280" customFormat="1" s="223"/>
    <row r="281" customFormat="1" s="223"/>
    <row r="282" customFormat="1" s="223"/>
    <row r="283" customFormat="1" s="223"/>
    <row r="284" customFormat="1" s="223"/>
    <row r="285" customFormat="1" s="223"/>
    <row r="286" customFormat="1" s="223"/>
    <row r="287" customFormat="1" s="223"/>
    <row r="288" customFormat="1" s="223"/>
    <row r="289" customFormat="1" s="223"/>
    <row r="290" customFormat="1" s="223"/>
    <row r="291" customFormat="1" s="223"/>
    <row r="292" customFormat="1" s="223"/>
    <row r="293" customFormat="1" s="223"/>
    <row r="294" customFormat="1" s="223"/>
    <row r="295" customFormat="1" s="223"/>
    <row r="296" customFormat="1" s="223"/>
    <row r="297" customFormat="1" s="223"/>
    <row r="298" customFormat="1" s="223"/>
    <row r="299" customFormat="1" s="223"/>
    <row r="300" customFormat="1" s="223"/>
    <row r="301" customFormat="1" s="223"/>
    <row r="302" customFormat="1" s="223"/>
    <row r="303" customFormat="1" s="223"/>
    <row r="304" customFormat="1" s="223"/>
    <row r="305" customFormat="1" s="223"/>
    <row r="306" customFormat="1" s="223"/>
    <row r="307" customFormat="1" s="223"/>
    <row r="308" customFormat="1" s="223"/>
    <row r="309" customFormat="1" s="223"/>
    <row r="310" customFormat="1" s="223"/>
    <row r="311" customFormat="1" s="223"/>
    <row r="312" customFormat="1" s="223"/>
    <row r="313" customFormat="1" s="223"/>
    <row r="314" customFormat="1" s="223"/>
    <row r="315" customFormat="1" s="223"/>
    <row r="316" customFormat="1" s="223"/>
    <row r="317" customFormat="1" s="223"/>
    <row r="318" customFormat="1" s="223"/>
    <row r="319" customFormat="1" s="223"/>
    <row r="320" customFormat="1" s="223"/>
    <row r="321" customFormat="1" s="223"/>
    <row r="322" customFormat="1" s="223"/>
    <row r="323" customFormat="1" s="223"/>
    <row r="324" customFormat="1" s="223"/>
    <row r="325" customFormat="1" s="223"/>
    <row r="326" customFormat="1" s="223"/>
    <row r="327" customFormat="1" s="223"/>
    <row r="328" customFormat="1" s="223"/>
    <row r="329" customFormat="1" s="223"/>
    <row r="330" customFormat="1" s="223"/>
    <row r="331" customFormat="1" s="223"/>
    <row r="332" customFormat="1" s="223"/>
    <row r="333" customFormat="1" s="223"/>
    <row r="334" customFormat="1" s="223"/>
    <row r="335" customFormat="1" s="223"/>
    <row r="336" customFormat="1" s="223"/>
    <row r="337" customFormat="1" s="223"/>
    <row r="338" customFormat="1" s="223"/>
    <row r="339" customFormat="1" s="223"/>
    <row r="340" customFormat="1" s="223"/>
    <row r="341" customFormat="1" s="223"/>
    <row r="342" customFormat="1" s="223"/>
    <row r="343" customFormat="1" s="223"/>
    <row r="344" customFormat="1" s="223"/>
    <row r="345" customFormat="1" s="223"/>
    <row r="346" customFormat="1" s="223"/>
    <row r="347" customFormat="1" s="223"/>
    <row r="348" customFormat="1" s="223"/>
    <row r="349" customFormat="1" s="223"/>
    <row r="350" customFormat="1" s="223"/>
    <row r="351" customFormat="1" s="223"/>
    <row r="352" customFormat="1" s="223"/>
    <row r="353" customFormat="1" s="223"/>
    <row r="354" customFormat="1" s="223"/>
    <row r="355" customFormat="1" s="223"/>
    <row r="356" customFormat="1" s="223"/>
    <row r="357" customFormat="1" s="223"/>
    <row r="358" customFormat="1" s="223"/>
    <row r="359" customFormat="1" s="223"/>
    <row r="360" customFormat="1" s="223"/>
    <row r="361" customFormat="1" s="223"/>
    <row r="362" customFormat="1" s="223"/>
    <row r="363" customFormat="1" s="223"/>
    <row r="364" customFormat="1" s="223"/>
    <row r="365" customFormat="1" s="223"/>
    <row r="366" customFormat="1" s="223"/>
    <row r="367" customFormat="1" s="223"/>
    <row r="368" customFormat="1" s="223"/>
    <row r="369" customFormat="1" s="223"/>
    <row r="370" customFormat="1" s="223"/>
    <row r="371" customFormat="1" s="223"/>
    <row r="372" customFormat="1" s="223"/>
    <row r="373" customFormat="1" s="223"/>
    <row r="374" customFormat="1" s="223"/>
    <row r="375" customFormat="1" s="223"/>
    <row r="376" customFormat="1" s="223"/>
    <row r="377" customFormat="1" s="223"/>
    <row r="378" customFormat="1" s="223"/>
    <row r="379" customFormat="1" s="223"/>
    <row r="380" customFormat="1" s="223"/>
    <row r="381" customFormat="1" s="223"/>
    <row r="382" customFormat="1" s="223"/>
    <row r="383" customFormat="1" s="223"/>
    <row r="384" customFormat="1" s="223"/>
    <row r="385" customFormat="1" s="223"/>
    <row r="386" customFormat="1" s="223"/>
    <row r="387" customFormat="1" s="223"/>
    <row r="388" customFormat="1" s="223"/>
    <row r="389" customFormat="1" s="223"/>
    <row r="390" customFormat="1" s="223"/>
    <row r="391" customFormat="1" s="223"/>
    <row r="392" customFormat="1" s="223"/>
    <row r="393" customFormat="1" s="223"/>
    <row r="394" customFormat="1" s="223"/>
    <row r="395" customFormat="1" s="223"/>
    <row r="396" customFormat="1" s="223"/>
    <row r="397" customFormat="1" s="223"/>
    <row r="398" customFormat="1" s="223"/>
    <row r="399" customFormat="1" s="223"/>
    <row r="400" customFormat="1" s="223"/>
    <row r="401" customFormat="1" s="223"/>
    <row r="402" customFormat="1" s="223"/>
    <row r="403" customFormat="1" s="223"/>
    <row r="404" customFormat="1" s="223"/>
    <row r="405" customFormat="1" s="223"/>
    <row r="406" customFormat="1" s="223"/>
    <row r="407" customFormat="1" s="223"/>
    <row r="408" customFormat="1" s="223"/>
    <row r="409" customFormat="1" s="223"/>
    <row r="410" customFormat="1" s="223"/>
    <row r="411" customFormat="1" s="223"/>
    <row r="412" customFormat="1" s="223"/>
    <row r="413" customFormat="1" s="223"/>
    <row r="414" customFormat="1" s="223"/>
    <row r="415" customFormat="1" s="223"/>
    <row r="416" customFormat="1" s="223"/>
    <row r="417" customFormat="1" s="223"/>
    <row r="418" customFormat="1" s="223"/>
    <row r="419" customFormat="1" s="223"/>
    <row r="420" customFormat="1" s="223"/>
    <row r="421" customFormat="1" s="223"/>
    <row r="422" customFormat="1" s="223"/>
    <row r="423" customFormat="1" s="223"/>
    <row r="424" customFormat="1" s="223"/>
    <row r="425" customFormat="1" s="223"/>
    <row r="426" customFormat="1" s="223"/>
    <row r="427" customFormat="1" s="223"/>
    <row r="428" customFormat="1" s="223"/>
    <row r="429" customFormat="1" s="223"/>
    <row r="430" customFormat="1" s="223"/>
    <row r="431" customFormat="1" s="223"/>
    <row r="432" customFormat="1" s="223"/>
    <row r="433" customFormat="1" s="223"/>
    <row r="434" customFormat="1" s="223"/>
    <row r="435" customFormat="1" s="223"/>
    <row r="436" customFormat="1" s="223"/>
    <row r="437" customFormat="1" s="223"/>
    <row r="438" customFormat="1" s="223"/>
    <row r="439" customFormat="1" s="223"/>
    <row r="440" customFormat="1" s="223"/>
    <row r="441" customFormat="1" s="223"/>
    <row r="442" customFormat="1" s="223"/>
    <row r="443" customFormat="1" s="223"/>
    <row r="444" customFormat="1" s="223"/>
    <row r="445" customFormat="1" s="223"/>
    <row r="446" customFormat="1" s="223"/>
    <row r="447" customFormat="1" s="223"/>
    <row r="448" customFormat="1" s="223"/>
    <row r="449" customFormat="1" s="223"/>
    <row r="450" customFormat="1" s="223"/>
    <row r="451" customFormat="1" s="223"/>
    <row r="452" customFormat="1" s="223"/>
    <row r="453" customFormat="1" s="223"/>
    <row r="454" customFormat="1" s="223"/>
    <row r="455" customFormat="1" s="223"/>
    <row r="456" customFormat="1" s="223"/>
    <row r="457" customFormat="1" s="223"/>
    <row r="458" customFormat="1" s="223"/>
    <row r="459" customFormat="1" s="223"/>
    <row r="460" customFormat="1" s="223"/>
    <row r="461" customFormat="1" s="223"/>
    <row r="462" customFormat="1" s="223"/>
    <row r="463" customFormat="1" s="223"/>
    <row r="464" customFormat="1" s="223"/>
    <row r="465" customFormat="1" s="223"/>
    <row r="466" customFormat="1" s="223"/>
    <row r="467" customFormat="1" s="223"/>
    <row r="468" customFormat="1" s="223"/>
    <row r="469" customFormat="1" s="223"/>
    <row r="470" customFormat="1" s="223"/>
    <row r="471" customFormat="1" s="223"/>
    <row r="472" customFormat="1" s="223"/>
    <row r="473" customFormat="1" s="223"/>
    <row r="474" customFormat="1" s="223"/>
    <row r="475" customFormat="1" s="223"/>
    <row r="476" customFormat="1" s="223"/>
    <row r="477" customFormat="1" s="223"/>
    <row r="478" customFormat="1" s="223"/>
    <row r="479" customFormat="1" s="223"/>
    <row r="480" customFormat="1" s="223"/>
    <row r="481" customFormat="1" s="223"/>
    <row r="482" customFormat="1" s="223"/>
    <row r="483" customFormat="1" s="223"/>
    <row r="484" customFormat="1" s="223"/>
    <row r="485" customFormat="1" s="223"/>
    <row r="486" customFormat="1" s="223"/>
    <row r="487" customFormat="1" s="223"/>
    <row r="488" customFormat="1" s="223"/>
    <row r="489" customFormat="1" s="223"/>
    <row r="490" customFormat="1" s="223"/>
    <row r="491" customFormat="1" s="223"/>
    <row r="492" customFormat="1" s="223"/>
    <row r="493" customFormat="1" s="223"/>
    <row r="494" customFormat="1" s="223"/>
    <row r="495" customFormat="1" s="223"/>
    <row r="496" customFormat="1" s="223"/>
    <row r="497" customFormat="1" s="223"/>
    <row r="498" customFormat="1" s="223"/>
    <row r="499" customFormat="1" s="223"/>
    <row r="500" customFormat="1" s="223"/>
    <row r="501" customFormat="1" s="223"/>
    <row r="502" customFormat="1" s="223"/>
    <row r="503" customFormat="1" s="223"/>
    <row r="504" customFormat="1" s="223"/>
    <row r="505" customFormat="1" s="223"/>
    <row r="506" customFormat="1" s="223"/>
    <row r="507" customFormat="1" s="223"/>
    <row r="508" customFormat="1" s="223"/>
    <row r="509" customFormat="1" s="223"/>
    <row r="510" customFormat="1" s="223"/>
    <row r="511" customFormat="1" s="223"/>
    <row r="512" customFormat="1" s="223"/>
    <row r="513" customFormat="1" s="223"/>
    <row r="514" customFormat="1" s="223"/>
    <row r="515" customFormat="1" s="223"/>
    <row r="516" customFormat="1" s="223"/>
    <row r="517" customFormat="1" s="223"/>
    <row r="518" customFormat="1" s="223"/>
    <row r="519" customFormat="1" s="223"/>
    <row r="520" customFormat="1" s="223"/>
    <row r="521" customFormat="1" s="223"/>
    <row r="522" customFormat="1" s="223"/>
    <row r="523" customFormat="1" s="223"/>
    <row r="524" customFormat="1" s="223"/>
    <row r="525" customFormat="1" s="223"/>
    <row r="526" customFormat="1" s="223"/>
    <row r="527" customFormat="1" s="223"/>
    <row r="528" customFormat="1" s="223"/>
    <row r="529" customFormat="1" s="223"/>
    <row r="530" customFormat="1" s="223"/>
    <row r="531" customFormat="1" s="223"/>
    <row r="532" customFormat="1" s="223"/>
    <row r="533" customFormat="1" s="223"/>
    <row r="534" customFormat="1" s="223"/>
    <row r="535" customFormat="1" s="223"/>
    <row r="536" customFormat="1" s="223"/>
    <row r="537" customFormat="1" s="223"/>
    <row r="538" customFormat="1" s="223"/>
    <row r="539" customFormat="1" s="223"/>
    <row r="540" customFormat="1" s="223"/>
    <row r="541" customFormat="1" s="223"/>
    <row r="542" customFormat="1" s="223"/>
    <row r="543" customFormat="1" s="223"/>
    <row r="544" customFormat="1" s="223"/>
    <row r="545" customFormat="1" s="223"/>
    <row r="546" customFormat="1" s="223"/>
    <row r="547" customFormat="1" s="223"/>
    <row r="548" customFormat="1" s="223"/>
    <row r="549" customFormat="1" s="223"/>
    <row r="550" customFormat="1" s="223"/>
    <row r="551" customFormat="1" s="223"/>
    <row r="552" customFormat="1" s="223"/>
    <row r="553" customFormat="1" s="223"/>
    <row r="554" customFormat="1" s="223"/>
    <row r="555" customFormat="1" s="223"/>
    <row r="556" customFormat="1" s="223"/>
    <row r="557" customFormat="1" s="223"/>
    <row r="558" customFormat="1" s="223"/>
    <row r="559" customFormat="1" s="223"/>
    <row r="560" customFormat="1" s="223"/>
    <row r="561" customFormat="1" s="223"/>
    <row r="562" customFormat="1" s="223"/>
    <row r="563" customFormat="1" s="223"/>
    <row r="564" customFormat="1" s="223"/>
    <row r="565" customFormat="1" s="223"/>
    <row r="566" customFormat="1" s="223"/>
    <row r="567" customFormat="1" s="223"/>
    <row r="568" customFormat="1" s="223"/>
    <row r="569" customFormat="1" s="223"/>
    <row r="570" customFormat="1" s="223"/>
    <row r="571" customFormat="1" s="223"/>
    <row r="572" customFormat="1" s="223"/>
    <row r="573" customFormat="1" s="223"/>
    <row r="574" customFormat="1" s="223"/>
    <row r="575" customFormat="1" s="223"/>
    <row r="576" customFormat="1" s="223"/>
    <row r="577" customFormat="1" s="223"/>
    <row r="578" customFormat="1" s="223"/>
    <row r="579" customFormat="1" s="223"/>
    <row r="580" customFormat="1" s="223"/>
    <row r="581" customFormat="1" s="223"/>
    <row r="582" customFormat="1" s="223"/>
    <row r="583" customFormat="1" s="223"/>
    <row r="584" customFormat="1" s="223"/>
    <row r="585" customFormat="1" s="223"/>
    <row r="586" customFormat="1" s="223"/>
    <row r="587" customFormat="1" s="223"/>
    <row r="588" customFormat="1" s="223"/>
    <row r="589" customFormat="1" s="223"/>
    <row r="590" customFormat="1" s="223"/>
    <row r="591" customFormat="1" s="223"/>
    <row r="592" customFormat="1" s="223"/>
    <row r="593" customFormat="1" s="223"/>
    <row r="594" customFormat="1" s="223"/>
    <row r="595" customFormat="1" s="223"/>
    <row r="596" customFormat="1" s="223"/>
    <row r="597" customFormat="1" s="223"/>
    <row r="598" customFormat="1" s="223"/>
    <row r="599" customFormat="1" s="223"/>
    <row r="600" customFormat="1" s="223"/>
    <row r="601" customFormat="1" s="223"/>
    <row r="602" customFormat="1" s="223"/>
    <row r="603" customFormat="1" s="223"/>
    <row r="604" customFormat="1" s="223"/>
    <row r="605" customFormat="1" s="223"/>
    <row r="606" customFormat="1" s="223"/>
    <row r="607" customFormat="1" s="223"/>
    <row r="608" customFormat="1" s="223"/>
    <row r="609" customFormat="1" s="223"/>
    <row r="610" customFormat="1" s="223"/>
    <row r="611" customFormat="1" s="223"/>
    <row r="612" customFormat="1" s="223"/>
    <row r="613" customFormat="1" s="223"/>
    <row r="614" customFormat="1" s="223"/>
    <row r="615" customFormat="1" s="223"/>
    <row r="616" customFormat="1" s="223"/>
    <row r="617" customFormat="1" s="223"/>
    <row r="618" customFormat="1" s="223"/>
    <row r="619" customFormat="1" s="223"/>
    <row r="620" customFormat="1" s="223"/>
    <row r="621" customFormat="1" s="223"/>
    <row r="622" customFormat="1" s="223"/>
    <row r="623" customFormat="1" s="223"/>
    <row r="624" customFormat="1" s="223"/>
    <row r="625" customFormat="1" s="223"/>
    <row r="626" customFormat="1" s="223"/>
    <row r="627" customFormat="1" s="223"/>
    <row r="628" customFormat="1" s="223"/>
    <row r="629" customFormat="1" s="223"/>
    <row r="630" customFormat="1" s="223"/>
    <row r="631" customFormat="1" s="223"/>
    <row r="632" customFormat="1" s="223"/>
    <row r="633" customFormat="1" s="223"/>
    <row r="634" customFormat="1" s="223"/>
    <row r="635" customFormat="1" s="223"/>
    <row r="636" customFormat="1" s="223"/>
    <row r="637" customFormat="1" s="223"/>
    <row r="638" customFormat="1" s="223"/>
    <row r="639" customFormat="1" s="223"/>
    <row r="640" customFormat="1" s="223"/>
    <row r="641" customFormat="1" s="223"/>
    <row r="642" customFormat="1" s="223"/>
    <row r="643" customFormat="1" s="223"/>
    <row r="644" customFormat="1" s="223"/>
    <row r="645" customFormat="1" s="223"/>
    <row r="646" customFormat="1" s="223"/>
    <row r="647" customFormat="1" s="223"/>
    <row r="648" customFormat="1" s="223"/>
    <row r="649" customFormat="1" s="223"/>
    <row r="650" customFormat="1" s="223"/>
    <row r="651" customFormat="1" s="223"/>
    <row r="652" customFormat="1" s="223"/>
    <row r="653" customFormat="1" s="223"/>
    <row r="654" customFormat="1" s="223"/>
    <row r="655" customFormat="1" s="223"/>
    <row r="656" customFormat="1" s="223"/>
    <row r="657" customFormat="1" s="223"/>
    <row r="658" customFormat="1" s="223"/>
    <row r="659" customFormat="1" s="223"/>
    <row r="660" customFormat="1" s="223"/>
    <row r="661" customFormat="1" s="223"/>
    <row r="662" customFormat="1" s="223"/>
    <row r="663" customFormat="1" s="223"/>
    <row r="664" customFormat="1" s="223"/>
    <row r="665" customFormat="1" s="223"/>
    <row r="666" customFormat="1" s="223"/>
    <row r="667" customFormat="1" s="223"/>
    <row r="668" customFormat="1" s="223"/>
    <row r="669" customFormat="1" s="223"/>
    <row r="670" customFormat="1" s="223"/>
    <row r="671" customFormat="1" s="223"/>
    <row r="672" customFormat="1" s="223"/>
    <row r="673" customFormat="1" s="223"/>
    <row r="674" customFormat="1" s="223"/>
    <row r="675" customFormat="1" s="223"/>
    <row r="676" customFormat="1" s="223"/>
    <row r="677" customFormat="1" s="223"/>
    <row r="678" customFormat="1" s="223"/>
    <row r="679" customFormat="1" s="223"/>
    <row r="680" customFormat="1" s="223"/>
    <row r="681" customFormat="1" s="223"/>
    <row r="682" customFormat="1" s="223"/>
    <row r="683" customFormat="1" s="223"/>
    <row r="684" customFormat="1" s="223"/>
    <row r="685" customFormat="1" s="223"/>
    <row r="686" customFormat="1" s="223"/>
    <row r="687" customFormat="1" s="223"/>
    <row r="688" customFormat="1" s="223"/>
    <row r="689" customFormat="1" s="223"/>
    <row r="690" customFormat="1" s="223"/>
    <row r="691" customFormat="1" s="223"/>
    <row r="692" customFormat="1" s="223"/>
    <row r="693" customFormat="1" s="223"/>
    <row r="694" customFormat="1" s="223"/>
    <row r="695" customFormat="1" s="223"/>
    <row r="696" customFormat="1" s="223"/>
    <row r="697" customFormat="1" s="223"/>
    <row r="698" customFormat="1" s="223"/>
    <row r="699" customFormat="1" s="223"/>
    <row r="700" customFormat="1" s="223"/>
    <row r="701" customFormat="1" s="223"/>
    <row r="702" customFormat="1" s="223"/>
    <row r="703" customFormat="1" s="223"/>
    <row r="704" customFormat="1" s="223"/>
    <row r="705" customFormat="1" s="223"/>
    <row r="706" customFormat="1" s="223"/>
    <row r="707" customFormat="1" s="223"/>
    <row r="708" customFormat="1" s="223"/>
    <row r="709" customFormat="1" s="223"/>
    <row r="710" customFormat="1" s="223"/>
    <row r="711" customFormat="1" s="223"/>
    <row r="712" customFormat="1" s="223"/>
    <row r="713" customFormat="1" s="223"/>
    <row r="714" customFormat="1" s="223"/>
    <row r="715" customFormat="1" s="223"/>
    <row r="716" customFormat="1" s="223"/>
    <row r="717" customFormat="1" s="223"/>
    <row r="718" customFormat="1" s="223"/>
    <row r="719" customFormat="1" s="223"/>
    <row r="720" customFormat="1" s="223"/>
    <row r="721" customFormat="1" s="223"/>
    <row r="722" customFormat="1" s="223"/>
    <row r="723" customFormat="1" s="223"/>
    <row r="724" customFormat="1" s="223"/>
    <row r="725" customFormat="1" s="223"/>
    <row r="726" customFormat="1" s="223"/>
    <row r="727" customFormat="1" s="223"/>
    <row r="728" customFormat="1" s="223"/>
    <row r="729" customFormat="1" s="223"/>
    <row r="730" customFormat="1" s="223"/>
    <row r="731" customFormat="1" s="223"/>
    <row r="732" customFormat="1" s="223"/>
    <row r="733" customFormat="1" s="223"/>
    <row r="734" customFormat="1" s="223"/>
    <row r="735" customFormat="1" s="223"/>
    <row r="736" customFormat="1" s="223"/>
    <row r="737" customFormat="1" s="223"/>
    <row r="738" customFormat="1" s="223"/>
    <row r="739" customFormat="1" s="223"/>
    <row r="740" customFormat="1" s="223"/>
    <row r="741" customFormat="1" s="223"/>
    <row r="742" customFormat="1" s="223"/>
    <row r="743" customFormat="1" s="223"/>
    <row r="744" customFormat="1" s="223"/>
    <row r="745" customFormat="1" s="223"/>
    <row r="746" customFormat="1" s="223"/>
    <row r="747" customFormat="1" s="223"/>
    <row r="748" customFormat="1" s="223"/>
    <row r="749" customFormat="1" s="223"/>
    <row r="750" customFormat="1" s="223"/>
    <row r="751" customFormat="1" s="223"/>
    <row r="752" customFormat="1" s="223"/>
    <row r="753" customFormat="1" s="223"/>
    <row r="754" customFormat="1" s="223"/>
    <row r="755" customFormat="1" s="223"/>
    <row r="756" customFormat="1" s="223"/>
    <row r="757" customFormat="1" s="223"/>
    <row r="758" customFormat="1" s="223"/>
    <row r="759" customFormat="1" s="223"/>
    <row r="760" customFormat="1" s="223"/>
    <row r="761" customFormat="1" s="223"/>
    <row r="762" customFormat="1" s="223"/>
    <row r="763" customFormat="1" s="223"/>
    <row r="764" customFormat="1" s="223"/>
    <row r="765" customFormat="1" s="223"/>
    <row r="766" customFormat="1" s="223"/>
    <row r="767" customFormat="1" s="223"/>
    <row r="768" customFormat="1" s="223"/>
    <row r="769" customFormat="1" s="223"/>
    <row r="770" customFormat="1" s="223"/>
    <row r="771" customFormat="1" s="223"/>
    <row r="772" customFormat="1" s="223"/>
    <row r="773" customFormat="1" s="223"/>
    <row r="774" customFormat="1" s="223"/>
    <row r="775" customFormat="1" s="223"/>
    <row r="776" customFormat="1" s="223"/>
    <row r="777" customFormat="1" s="223"/>
    <row r="778" customFormat="1" s="223"/>
    <row r="779" customFormat="1" s="223"/>
    <row r="780" customFormat="1" s="223"/>
    <row r="781" customFormat="1" s="223"/>
    <row r="782" customFormat="1" s="223"/>
    <row r="783" customFormat="1" s="223"/>
    <row r="784" customFormat="1" s="223"/>
    <row r="785" customFormat="1" s="223"/>
    <row r="786" customFormat="1" s="223"/>
    <row r="787" customFormat="1" s="223"/>
    <row r="788" customFormat="1" s="223"/>
    <row r="789" customFormat="1" s="223"/>
    <row r="790" customFormat="1" s="223"/>
    <row r="791" customFormat="1" s="223"/>
    <row r="792" customFormat="1" s="223"/>
    <row r="793" customFormat="1" s="223"/>
    <row r="794" customFormat="1" s="223"/>
    <row r="795" customFormat="1" s="223"/>
    <row r="796" customFormat="1" s="223"/>
    <row r="797" customFormat="1" s="223"/>
    <row r="798" customFormat="1" s="223"/>
    <row r="799" customFormat="1" s="223"/>
    <row r="800" customFormat="1" s="223"/>
    <row r="801" customFormat="1" s="223"/>
    <row r="802" customFormat="1" s="223"/>
    <row r="803" customFormat="1" s="223"/>
    <row r="804" customFormat="1" s="223"/>
    <row r="805" customFormat="1" s="223"/>
    <row r="806" customFormat="1" s="223"/>
    <row r="807" customFormat="1" s="223"/>
    <row r="808" customFormat="1" s="223"/>
    <row r="809" customFormat="1" s="223"/>
    <row r="810" customFormat="1" s="223"/>
    <row r="811" customFormat="1" s="223"/>
    <row r="812" customFormat="1" s="223"/>
    <row r="813" customFormat="1" s="223"/>
    <row r="814" customFormat="1" s="223"/>
    <row r="815" customFormat="1" s="223"/>
    <row r="816" customFormat="1" s="223"/>
    <row r="817" customFormat="1" s="223"/>
    <row r="818" customFormat="1" s="223"/>
    <row r="819" customFormat="1" s="223"/>
    <row r="820" customFormat="1" s="223"/>
    <row r="821" customFormat="1" s="223"/>
    <row r="822" customFormat="1" s="223"/>
    <row r="823" customFormat="1" s="223"/>
    <row r="824" customFormat="1" s="223"/>
    <row r="825" customFormat="1" s="223"/>
    <row r="826" customFormat="1" s="223"/>
    <row r="827" customFormat="1" s="223"/>
    <row r="828" customFormat="1" s="223"/>
    <row r="829" customFormat="1" s="223"/>
    <row r="830" customFormat="1" s="223"/>
    <row r="831" customFormat="1" s="223"/>
    <row r="832" customFormat="1" s="223"/>
    <row r="833" customFormat="1" s="223"/>
    <row r="834" customFormat="1" s="223"/>
    <row r="835" customFormat="1" s="223"/>
    <row r="836" customFormat="1" s="223"/>
    <row r="837" customFormat="1" s="223"/>
    <row r="838" customFormat="1" s="223"/>
    <row r="839" customFormat="1" s="223"/>
    <row r="840" customFormat="1" s="223"/>
    <row r="841" customFormat="1" s="223"/>
    <row r="842" customFormat="1" s="223"/>
    <row r="843" customFormat="1" s="223"/>
    <row r="844" customFormat="1" s="223"/>
    <row r="845" customFormat="1" s="223"/>
    <row r="846" customFormat="1" s="223"/>
    <row r="847" customFormat="1" s="223"/>
    <row r="848" customFormat="1" s="223"/>
    <row r="849" customFormat="1" s="223"/>
    <row r="850" customFormat="1" s="223"/>
    <row r="851" customFormat="1" s="223"/>
    <row r="852" customFormat="1" s="223"/>
    <row r="853" customFormat="1" s="223"/>
    <row r="854" customFormat="1" s="223"/>
    <row r="855" customFormat="1" s="223"/>
    <row r="856" customFormat="1" s="223"/>
    <row r="857" customFormat="1" s="223"/>
    <row r="858" customFormat="1" s="223"/>
    <row r="859" customFormat="1" s="223"/>
    <row r="860" customFormat="1" s="223"/>
    <row r="861" customFormat="1" s="223"/>
    <row r="862" customFormat="1" s="223"/>
    <row r="863" customFormat="1" s="223"/>
    <row r="864" customFormat="1" s="223"/>
    <row r="865" customFormat="1" s="223"/>
    <row r="866" customFormat="1" s="223"/>
    <row r="867" customFormat="1" s="223"/>
    <row r="868" customFormat="1" s="223"/>
    <row r="869" customFormat="1" s="223"/>
    <row r="870" customFormat="1" s="223"/>
    <row r="871" customFormat="1" s="223"/>
    <row r="872" customFormat="1" s="223"/>
    <row r="873" customFormat="1" s="223"/>
    <row r="874" customFormat="1" s="223"/>
    <row r="875" customFormat="1" s="223"/>
    <row r="876" customFormat="1" s="223"/>
    <row r="877" customFormat="1" s="223"/>
    <row r="878" customFormat="1" s="223"/>
    <row r="879" customFormat="1" s="223"/>
    <row r="880" customFormat="1" s="223"/>
    <row r="881" customFormat="1" s="223"/>
    <row r="882" customFormat="1" s="223"/>
    <row r="883" customFormat="1" s="223"/>
    <row r="884" customFormat="1" s="223"/>
    <row r="885" customFormat="1" s="223"/>
    <row r="886" customFormat="1" s="223"/>
    <row r="887" customFormat="1" s="223"/>
    <row r="888" customFormat="1" s="223"/>
    <row r="889" customFormat="1" s="223"/>
    <row r="890" customFormat="1" s="223"/>
    <row r="891" customFormat="1" s="223"/>
    <row r="892" customFormat="1" s="223"/>
    <row r="893" customFormat="1" s="223"/>
    <row r="894" customFormat="1" s="223"/>
    <row r="895" customFormat="1" s="223"/>
    <row r="896" customFormat="1" s="223"/>
    <row r="897" customFormat="1" s="223"/>
    <row r="898" customFormat="1" s="223"/>
    <row r="899" customFormat="1" s="223"/>
    <row r="900" customFormat="1" s="223"/>
    <row r="901" customFormat="1" s="223"/>
    <row r="902" customFormat="1" s="223"/>
    <row r="903" customFormat="1" s="223"/>
    <row r="904" customFormat="1" s="223"/>
    <row r="905" customFormat="1" s="223"/>
    <row r="906" customFormat="1" s="223"/>
    <row r="907" customFormat="1" s="223"/>
    <row r="908" customFormat="1" s="223"/>
    <row r="909" customFormat="1" s="223"/>
    <row r="910" customFormat="1" s="223"/>
    <row r="911" customFormat="1" s="223"/>
    <row r="912" customFormat="1" s="223"/>
    <row r="913" customFormat="1" s="223"/>
    <row r="914" customFormat="1" s="223"/>
    <row r="915" customFormat="1" s="223"/>
    <row r="916" customFormat="1" s="223"/>
    <row r="917" customFormat="1" s="223"/>
    <row r="918" customFormat="1" s="223"/>
    <row r="919" customFormat="1" s="223"/>
    <row r="920" customFormat="1" s="223"/>
    <row r="921" customFormat="1" s="223"/>
    <row r="922" customFormat="1" s="223"/>
    <row r="923" customFormat="1" s="223"/>
    <row r="924" customFormat="1" s="223"/>
    <row r="925" customFormat="1" s="223"/>
    <row r="926" customFormat="1" s="223"/>
    <row r="927" customFormat="1" s="223"/>
    <row r="928" customFormat="1" s="223"/>
    <row r="929" customFormat="1" s="223"/>
    <row r="930" customFormat="1" s="223"/>
    <row r="931" customFormat="1" s="223"/>
    <row r="932" customFormat="1" s="223"/>
    <row r="933" customFormat="1" s="223"/>
    <row r="934" customFormat="1" s="223"/>
    <row r="935" customFormat="1" s="223"/>
    <row r="936" customFormat="1" s="223"/>
    <row r="937" customFormat="1" s="223"/>
    <row r="938" customFormat="1" s="223"/>
    <row r="939" customFormat="1" s="223"/>
    <row r="940" customFormat="1" s="223"/>
    <row r="941" customFormat="1" s="223"/>
    <row r="942" customFormat="1" s="223"/>
    <row r="943" customFormat="1" s="223"/>
    <row r="944" customFormat="1" s="223"/>
    <row r="945" customFormat="1" s="223"/>
    <row r="946" customFormat="1" s="223"/>
    <row r="947" customFormat="1" s="223"/>
    <row r="948" customFormat="1" s="223"/>
    <row r="949" customFormat="1" s="223"/>
    <row r="950" customFormat="1" s="223"/>
    <row r="951" customFormat="1" s="223"/>
    <row r="952" customFormat="1" s="223"/>
    <row r="953" customFormat="1" s="223"/>
    <row r="954" customFormat="1" s="223"/>
    <row r="955" customFormat="1" s="223"/>
    <row r="956" customFormat="1" s="223"/>
    <row r="957" customFormat="1" s="223"/>
    <row r="958" customFormat="1" s="223"/>
    <row r="959" customFormat="1" s="223"/>
    <row r="960" customFormat="1" s="223"/>
    <row r="961" customFormat="1" s="223"/>
    <row r="962" customFormat="1" s="223"/>
    <row r="963" customFormat="1" s="223"/>
    <row r="964" customFormat="1" s="223"/>
    <row r="965" customFormat="1" s="223"/>
    <row r="966" customFormat="1" s="223"/>
    <row r="967" customFormat="1" s="223"/>
    <row r="968" customFormat="1" s="223"/>
    <row r="969" customFormat="1" s="223"/>
    <row r="970" customFormat="1" s="223"/>
    <row r="971" customFormat="1" s="223"/>
    <row r="972" customFormat="1" s="223"/>
    <row r="973" customFormat="1" s="223"/>
    <row r="974" customFormat="1" s="223"/>
    <row r="975" customFormat="1" s="223"/>
    <row r="976" customFormat="1" s="223"/>
    <row r="977" customFormat="1" s="223"/>
    <row r="978" customFormat="1" s="223"/>
    <row r="979" customFormat="1" s="223"/>
    <row r="980" customFormat="1" s="223"/>
    <row r="981" customFormat="1" s="223"/>
    <row r="982" customFormat="1" s="223"/>
    <row r="983" customFormat="1" s="223"/>
    <row r="984" customFormat="1" s="223"/>
    <row r="985" customFormat="1" s="223"/>
    <row r="986" customFormat="1" s="223"/>
    <row r="987" customFormat="1" s="223"/>
    <row r="988" customFormat="1" s="223"/>
    <row r="989" customFormat="1" s="223"/>
    <row r="990" customFormat="1" s="223"/>
    <row r="991" customFormat="1" s="223"/>
    <row r="992" customFormat="1" s="223"/>
    <row r="993" customFormat="1" s="223"/>
    <row r="994" customFormat="1" s="223"/>
    <row r="995" customFormat="1" s="223"/>
    <row r="996" customFormat="1" s="223"/>
    <row r="997" customFormat="1" s="223"/>
    <row r="998" customFormat="1" s="223"/>
    <row r="999" customFormat="1" s="223"/>
    <row r="1000" customFormat="1" s="223"/>
    <row r="1001" customFormat="1" s="223"/>
    <row r="1002" customFormat="1" s="223"/>
    <row r="1003" customFormat="1" s="223"/>
    <row r="1004" customFormat="1" s="223"/>
    <row r="1005" customFormat="1" s="223"/>
    <row r="1006" customFormat="1" s="223"/>
    <row r="1007" customFormat="1" s="223"/>
    <row r="1008" customFormat="1" s="223"/>
    <row r="1009" customFormat="1" s="223"/>
    <row r="1010" customFormat="1" s="223"/>
    <row r="1011" customFormat="1" s="223"/>
    <row r="1012" customFormat="1" s="223"/>
    <row r="1013" customFormat="1" s="223"/>
    <row r="1014" customFormat="1" s="223"/>
    <row r="1015" customFormat="1" s="223"/>
    <row r="1016" customFormat="1" s="223"/>
    <row r="1017" customFormat="1" s="223"/>
    <row r="1018" customFormat="1" s="223"/>
    <row r="1019" customFormat="1" s="223"/>
    <row r="1020" customFormat="1" s="223"/>
    <row r="1021" customFormat="1" s="223"/>
    <row r="1022" customFormat="1" s="223"/>
    <row r="1023" customFormat="1" s="223"/>
    <row r="1024" customFormat="1" s="223"/>
    <row r="1025" customFormat="1" s="223"/>
    <row r="1026" customFormat="1" s="223"/>
    <row r="1027" customFormat="1" s="223"/>
    <row r="1028" customFormat="1" s="223"/>
    <row r="1029" customFormat="1" s="223"/>
    <row r="1030" customFormat="1" s="223"/>
    <row r="1031" customFormat="1" s="223"/>
    <row r="1032" customFormat="1" s="223"/>
    <row r="1033" customFormat="1" s="223"/>
    <row r="1034" customFormat="1" s="223"/>
    <row r="1035" customFormat="1" s="223"/>
    <row r="1036" customFormat="1" s="223"/>
    <row r="1037" customFormat="1" s="223"/>
    <row r="1038" customFormat="1" s="223"/>
    <row r="1039" customFormat="1" s="223"/>
    <row r="1040" customFormat="1" s="223"/>
    <row r="1041" customFormat="1" s="223"/>
    <row r="1042" customFormat="1" s="223"/>
    <row r="1043" customFormat="1" s="223"/>
    <row r="1044" customFormat="1" s="223"/>
    <row r="1045" customFormat="1" s="223"/>
    <row r="1046" customFormat="1" s="223"/>
    <row r="1047" customFormat="1" s="223"/>
    <row r="1048" customFormat="1" s="223"/>
    <row r="1049" customFormat="1" s="223"/>
    <row r="1050" customFormat="1" s="223"/>
    <row r="1051" customFormat="1" s="223"/>
    <row r="1052" customFormat="1" s="223"/>
    <row r="1053" customFormat="1" s="223"/>
    <row r="1054" customFormat="1" s="223"/>
    <row r="1055" customFormat="1" s="223"/>
    <row r="1056" customFormat="1" s="223"/>
    <row r="1057" customFormat="1" s="223"/>
    <row r="1058" customFormat="1" s="223"/>
    <row r="1059" customFormat="1" s="223"/>
    <row r="1060" customFormat="1" s="223"/>
    <row r="1061" customFormat="1" s="223"/>
    <row r="1062" customFormat="1" s="223"/>
    <row r="1063" customFormat="1" s="223"/>
    <row r="1064" customFormat="1" s="223"/>
    <row r="1065" customFormat="1" s="223"/>
    <row r="1066" customFormat="1" s="223"/>
    <row r="1067" customFormat="1" s="223"/>
    <row r="1068" customFormat="1" s="223"/>
    <row r="1069" customFormat="1" s="223"/>
    <row r="1070" customFormat="1" s="223"/>
    <row r="1071" customFormat="1" s="223"/>
    <row r="1072" customFormat="1" s="223"/>
    <row r="1073" customFormat="1" s="223"/>
    <row r="1074" customFormat="1" s="223"/>
    <row r="1075" customFormat="1" s="223"/>
    <row r="1076" customFormat="1" s="223"/>
    <row r="1077" customFormat="1" s="223"/>
    <row r="1078" customFormat="1" s="223"/>
    <row r="1079" customFormat="1" s="223"/>
    <row r="1080" customFormat="1" s="223"/>
    <row r="1081" customFormat="1" s="223"/>
    <row r="1082" customFormat="1" s="223"/>
    <row r="1083" customFormat="1" s="223"/>
    <row r="1084" customFormat="1" s="223"/>
    <row r="1085" customFormat="1" s="223"/>
    <row r="1086" customFormat="1" s="223"/>
    <row r="1087" customFormat="1" s="223"/>
    <row r="1088" customFormat="1" s="223"/>
    <row r="1089" customFormat="1" s="223"/>
    <row r="1090" customFormat="1" s="223"/>
    <row r="1091" customFormat="1" s="223"/>
    <row r="1092" customFormat="1" s="223"/>
    <row r="1093" customFormat="1" s="223"/>
    <row r="1094" customFormat="1" s="223"/>
    <row r="1095" customFormat="1" s="223"/>
    <row r="1096" customFormat="1" s="223"/>
    <row r="1097" customFormat="1" s="223"/>
    <row r="1098" customFormat="1" s="223"/>
    <row r="1099" customFormat="1" s="223"/>
    <row r="1100" customFormat="1" s="223"/>
    <row r="1101" customFormat="1" s="223"/>
    <row r="1102" customFormat="1" s="223"/>
    <row r="1103" customFormat="1" s="223"/>
    <row r="1104" customFormat="1" s="223"/>
    <row r="1105" customFormat="1" s="223"/>
    <row r="1106" customFormat="1" s="223"/>
    <row r="1107" customFormat="1" s="223"/>
    <row r="1108" customFormat="1" s="223"/>
    <row r="1109" customFormat="1" s="223"/>
    <row r="1110" customFormat="1" s="223"/>
    <row r="1111" customFormat="1" s="223"/>
    <row r="1112" customFormat="1" s="223"/>
    <row r="1113" customFormat="1" s="223"/>
    <row r="1114" customFormat="1" s="223"/>
    <row r="1115" customFormat="1" s="223"/>
    <row r="1116" customFormat="1" s="223"/>
    <row r="1117" customFormat="1" s="223"/>
    <row r="1118" customFormat="1" s="223"/>
    <row r="1119" customFormat="1" s="223"/>
    <row r="1120" customFormat="1" s="223"/>
    <row r="1121" customFormat="1" s="223"/>
    <row r="1122" customFormat="1" s="223"/>
    <row r="1123" customFormat="1" s="223"/>
    <row r="1124" customFormat="1" s="223"/>
    <row r="1125" customFormat="1" s="223"/>
    <row r="1126" customFormat="1" s="223"/>
    <row r="1127" customFormat="1" s="223"/>
    <row r="1128" customFormat="1" s="223"/>
    <row r="1129" customFormat="1" s="223"/>
    <row r="1130" customFormat="1" s="223"/>
    <row r="1131" customFormat="1" s="223"/>
    <row r="1132" customFormat="1" s="223"/>
    <row r="1133" customFormat="1" s="223"/>
    <row r="1134" customFormat="1" s="223"/>
    <row r="1135" customFormat="1" s="223"/>
    <row r="1136" customFormat="1" s="223"/>
    <row r="1137" customFormat="1" s="223"/>
    <row r="1138" customFormat="1" s="223"/>
    <row r="1139" customFormat="1" s="223"/>
    <row r="1140" customFormat="1" s="223"/>
    <row r="1141" customFormat="1" s="223"/>
    <row r="1142" customFormat="1" s="223"/>
    <row r="1143" customFormat="1" s="223"/>
    <row r="1144" customFormat="1" s="223"/>
    <row r="1145" customFormat="1" s="223"/>
    <row r="1146" customFormat="1" s="223"/>
    <row r="1147" customFormat="1" s="223"/>
    <row r="1148" customFormat="1" s="223"/>
    <row r="1149" customFormat="1" s="223"/>
    <row r="1150" customFormat="1" s="223"/>
    <row r="1151" customFormat="1" s="223"/>
    <row r="1152" customFormat="1" s="223"/>
    <row r="1153" customFormat="1" s="223"/>
    <row r="1154" customFormat="1" s="223"/>
    <row r="1155" customFormat="1" s="223"/>
    <row r="1156" customFormat="1" s="223"/>
    <row r="1157" customFormat="1" s="223"/>
    <row r="1158" customFormat="1" s="223"/>
    <row r="1159" customFormat="1" s="223"/>
    <row r="1160" customFormat="1" s="223"/>
    <row r="1161" customFormat="1" s="223"/>
    <row r="1162" customFormat="1" s="223"/>
    <row r="1163" customFormat="1" s="223"/>
    <row r="1164" customFormat="1" s="223"/>
    <row r="1165" customFormat="1" s="223"/>
    <row r="1166" customFormat="1" s="223"/>
    <row r="1167" customFormat="1" s="223"/>
    <row r="1168" customFormat="1" s="223"/>
    <row r="1169" customFormat="1" s="223"/>
    <row r="1170" customFormat="1" s="223"/>
    <row r="1171" customFormat="1" s="223"/>
    <row r="1172" customFormat="1" s="223"/>
    <row r="1173" customFormat="1" s="223"/>
    <row r="1174" customFormat="1" s="223"/>
    <row r="1175" customFormat="1" s="223"/>
    <row r="1176" customFormat="1" s="223"/>
    <row r="1177" customFormat="1" s="223"/>
    <row r="1178" customFormat="1" s="223"/>
    <row r="1179" customFormat="1" s="223"/>
    <row r="1180" customFormat="1" s="223"/>
    <row r="1181" customFormat="1" s="223"/>
    <row r="1182" customFormat="1" s="223"/>
    <row r="1183" customFormat="1" s="223"/>
    <row r="1184" customFormat="1" s="223"/>
    <row r="1185" customFormat="1" s="223"/>
    <row r="1186" customFormat="1" s="223"/>
    <row r="1187" customFormat="1" s="223"/>
    <row r="1188" customFormat="1" s="223"/>
    <row r="1189" customFormat="1" s="223"/>
    <row r="1190" customFormat="1" s="223"/>
    <row r="1191" customFormat="1" s="223"/>
    <row r="1192" customFormat="1" s="223"/>
    <row r="1193" customFormat="1" s="223"/>
    <row r="1194" customFormat="1" s="223"/>
    <row r="1195" customFormat="1" s="223"/>
    <row r="1196" customFormat="1" s="223"/>
    <row r="1197" customFormat="1" s="223"/>
    <row r="1198" customFormat="1" s="223"/>
    <row r="1199" customFormat="1" s="223"/>
    <row r="1200" customFormat="1" s="223"/>
    <row r="1201" customFormat="1" s="223"/>
    <row r="1202" customFormat="1" s="223"/>
    <row r="1203" customFormat="1" s="223"/>
    <row r="1204" customFormat="1" s="223"/>
    <row r="1205" customFormat="1" s="223"/>
    <row r="1206" customFormat="1" s="223"/>
    <row r="1207" customFormat="1" s="223"/>
    <row r="1208" customFormat="1" s="223"/>
    <row r="1209" customFormat="1" s="223"/>
    <row r="1210" customFormat="1" s="223"/>
    <row r="1211" customFormat="1" s="223"/>
    <row r="1212" customFormat="1" s="223"/>
    <row r="1213" customFormat="1" s="223"/>
    <row r="1214" customFormat="1" s="223"/>
    <row r="1215" customFormat="1" s="223"/>
    <row r="1216" customFormat="1" s="223"/>
    <row r="1217" customFormat="1" s="223"/>
    <row r="1218" customFormat="1" s="223"/>
    <row r="1219" customFormat="1" s="223"/>
    <row r="1220" customFormat="1" s="223"/>
    <row r="1221" customFormat="1" s="223"/>
    <row r="1222" customFormat="1" s="223"/>
    <row r="1223" customFormat="1" s="223"/>
    <row r="1224" customFormat="1" s="223"/>
    <row r="1225" customFormat="1" s="223"/>
    <row r="1226" customFormat="1" s="223"/>
    <row r="1227" customFormat="1" s="223"/>
    <row r="1228" customFormat="1" s="223"/>
    <row r="1229" customFormat="1" s="223"/>
    <row r="1230" customFormat="1" s="223"/>
    <row r="1231" customFormat="1" s="223"/>
    <row r="1232" customFormat="1" s="223"/>
    <row r="1233" customFormat="1" s="223"/>
    <row r="1234" customFormat="1" s="223"/>
    <row r="1235" customFormat="1" s="223"/>
    <row r="1236" customFormat="1" s="223"/>
    <row r="1237" customFormat="1" s="223"/>
    <row r="1238" customFormat="1" s="223"/>
    <row r="1239" customFormat="1" s="223"/>
    <row r="1240" customFormat="1" s="223"/>
    <row r="1241" customFormat="1" s="223"/>
    <row r="1242" customFormat="1" s="223"/>
    <row r="1243" customFormat="1" s="223"/>
    <row r="1244" customFormat="1" s="223"/>
    <row r="1245" customFormat="1" s="223"/>
    <row r="1246" customFormat="1" s="223"/>
    <row r="1247" customFormat="1" s="223"/>
    <row r="1248" customFormat="1" s="223"/>
    <row r="1249" customFormat="1" s="223"/>
    <row r="1250" customFormat="1" s="223"/>
    <row r="1251" customFormat="1" s="223"/>
    <row r="1252" customFormat="1" s="223"/>
    <row r="1253" customFormat="1" s="223"/>
    <row r="1254" customFormat="1" s="223"/>
    <row r="1255" customFormat="1" s="223"/>
    <row r="1256" customFormat="1" s="223"/>
    <row r="1257" customFormat="1" s="223"/>
    <row r="1258" customFormat="1" s="223"/>
    <row r="1259" customFormat="1" s="223"/>
    <row r="1260" customFormat="1" s="223"/>
    <row r="1261" customFormat="1" s="223"/>
    <row r="1262" customFormat="1" s="223"/>
    <row r="1263" customFormat="1" s="223"/>
    <row r="1264" customFormat="1" s="223"/>
    <row r="1265" customFormat="1" s="223"/>
    <row r="1266" customFormat="1" s="223"/>
    <row r="1267" customFormat="1" s="223"/>
    <row r="1268" customFormat="1" s="223"/>
    <row r="1269" customFormat="1" s="223"/>
    <row r="1270" customFormat="1" s="223"/>
    <row r="1271" customFormat="1" s="223"/>
    <row r="1272" customFormat="1" s="223"/>
    <row r="1273" customFormat="1" s="223"/>
    <row r="1274" customFormat="1" s="223"/>
    <row r="1275" customFormat="1" s="223"/>
    <row r="1276" customFormat="1" s="223"/>
    <row r="1277" customFormat="1" s="223"/>
    <row r="1278" customFormat="1" s="223"/>
    <row r="1279" customFormat="1" s="223"/>
    <row r="1280" customFormat="1" s="223"/>
    <row r="1281" customFormat="1" s="223"/>
    <row r="1282" customFormat="1" s="223"/>
    <row r="1283" customFormat="1" s="223"/>
    <row r="1284" customFormat="1" s="223"/>
    <row r="1285" customFormat="1" s="223"/>
    <row r="1286" customFormat="1" s="223"/>
    <row r="1287" customFormat="1" s="223"/>
    <row r="1288" customFormat="1" s="223"/>
    <row r="1289" customFormat="1" s="223"/>
    <row r="1290" customFormat="1" s="223"/>
    <row r="1291" customFormat="1" s="223"/>
    <row r="1292" customFormat="1" s="223"/>
    <row r="1293" customFormat="1" s="223"/>
    <row r="1294" customFormat="1" s="223"/>
    <row r="1295" customFormat="1" s="223"/>
    <row r="1296" customFormat="1" s="223"/>
    <row r="1297" customFormat="1" s="223"/>
    <row r="1298" customFormat="1" s="223"/>
    <row r="1299" customFormat="1" s="223"/>
    <row r="1300" customFormat="1" s="223"/>
    <row r="1301" customFormat="1" s="223"/>
    <row r="1302" customFormat="1" s="223"/>
    <row r="1303" customFormat="1" s="223"/>
    <row r="1304" customFormat="1" s="223"/>
    <row r="1305" customFormat="1" s="223"/>
    <row r="1306" customFormat="1" s="223"/>
    <row r="1307" customFormat="1" s="223"/>
    <row r="1308" customFormat="1" s="223"/>
    <row r="1309" customFormat="1" s="223"/>
    <row r="1310" customFormat="1" s="223"/>
    <row r="1311" customFormat="1" s="223"/>
    <row r="1312" customFormat="1" s="223"/>
    <row r="1313" customFormat="1" s="223"/>
    <row r="1314" customFormat="1" s="223"/>
    <row r="1315" customFormat="1" s="223"/>
    <row r="1316" customFormat="1" s="223"/>
    <row r="1317" customFormat="1" s="223"/>
    <row r="1318" customFormat="1" s="223"/>
    <row r="1319" customFormat="1" s="223"/>
    <row r="1320" customFormat="1" s="223"/>
    <row r="1321" customFormat="1" s="223"/>
    <row r="1322" customFormat="1" s="223"/>
    <row r="1323" customFormat="1" s="223"/>
    <row r="1324" customFormat="1" s="223"/>
    <row r="1325" customFormat="1" s="223"/>
    <row r="1326" customFormat="1" s="223"/>
    <row r="1327" customFormat="1" s="223"/>
    <row r="1328" customFormat="1" s="223"/>
    <row r="1329" customFormat="1" s="223"/>
    <row r="1330" customFormat="1" s="223"/>
    <row r="1331" customFormat="1" s="223"/>
    <row r="1332" customFormat="1" s="223"/>
    <row r="1333" customFormat="1" s="223"/>
    <row r="1334" customFormat="1" s="223"/>
    <row r="1335" customFormat="1" s="223"/>
    <row r="1336" customFormat="1" s="223"/>
    <row r="1337" customFormat="1" s="223"/>
    <row r="1338" customFormat="1" s="223"/>
    <row r="1339" customFormat="1" s="223"/>
    <row r="1340" customFormat="1" s="223"/>
    <row r="1341" customFormat="1" s="223"/>
    <row r="1342" customFormat="1" s="223"/>
    <row r="1343" customFormat="1" s="223"/>
    <row r="1344" customFormat="1" s="223"/>
    <row r="1345" customFormat="1" s="223"/>
    <row r="1346" customFormat="1" s="223"/>
    <row r="1347" customFormat="1" s="223"/>
    <row r="1348" customFormat="1" s="223"/>
    <row r="1349" customFormat="1" s="223"/>
    <row r="1350" customFormat="1" s="223"/>
    <row r="1351" customFormat="1" s="223"/>
    <row r="1352" customFormat="1" s="223"/>
    <row r="1353" customFormat="1" s="223"/>
    <row r="1354" customFormat="1" s="223"/>
    <row r="1355" customFormat="1" s="223"/>
    <row r="1356" customFormat="1" s="223"/>
    <row r="1357" customFormat="1" s="223"/>
    <row r="1358" customFormat="1" s="223"/>
    <row r="1359" customFormat="1" s="223"/>
    <row r="1360" customFormat="1" s="223"/>
    <row r="1361" customFormat="1" s="223"/>
    <row r="1362" customFormat="1" s="223"/>
    <row r="1363" customFormat="1" s="223"/>
    <row r="1364" customFormat="1" s="223"/>
    <row r="1365" customFormat="1" s="223"/>
    <row r="1366" customFormat="1" s="223"/>
    <row r="1367" customFormat="1" s="223"/>
    <row r="1368" customFormat="1" s="223"/>
    <row r="1369" customFormat="1" s="223"/>
    <row r="1370" customFormat="1" s="223"/>
    <row r="1371" customFormat="1" s="223"/>
    <row r="1372" customFormat="1" s="223"/>
    <row r="1373" customFormat="1" s="223"/>
    <row r="1374" customFormat="1" s="223"/>
    <row r="1375" customFormat="1" s="223"/>
    <row r="1376" customFormat="1" s="223"/>
    <row r="1377" customFormat="1" s="223"/>
    <row r="1378" customFormat="1" s="223"/>
    <row r="1379" customFormat="1" s="223"/>
    <row r="1380" customFormat="1" s="223"/>
    <row r="1381" customFormat="1" s="223"/>
    <row r="1382" customFormat="1" s="223"/>
    <row r="1383" customFormat="1" s="223"/>
    <row r="1384" customFormat="1" s="223"/>
    <row r="1385" customFormat="1" s="223"/>
    <row r="1386" customFormat="1" s="223"/>
    <row r="1387" customFormat="1" s="223"/>
    <row r="1388" customFormat="1" s="223"/>
    <row r="1389" customFormat="1" s="223"/>
    <row r="1390" customFormat="1" s="223"/>
    <row r="1391" customFormat="1" s="223"/>
    <row r="1392" customFormat="1" s="223"/>
    <row r="1393" customFormat="1" s="223"/>
    <row r="1394" customFormat="1" s="223"/>
    <row r="1395" customFormat="1" s="223"/>
    <row r="1396" customFormat="1" s="223"/>
    <row r="1397" customFormat="1" s="223"/>
    <row r="1398" customFormat="1" s="223"/>
    <row r="1399" customFormat="1" s="223"/>
    <row r="1400" customFormat="1" s="223"/>
    <row r="1401" customFormat="1" s="223"/>
    <row r="1402" customFormat="1" s="223"/>
    <row r="1403" customFormat="1" s="223"/>
    <row r="1404" customFormat="1" s="223"/>
    <row r="1405" customFormat="1" s="223"/>
    <row r="1406" customFormat="1" s="223"/>
    <row r="1407" customFormat="1" s="223"/>
    <row r="1408" customFormat="1" s="223"/>
    <row r="1409" customFormat="1" s="223"/>
    <row r="1410" customFormat="1" s="223"/>
    <row r="1411" customFormat="1" s="223"/>
    <row r="1412" customFormat="1" s="223"/>
    <row r="1413" customFormat="1" s="223"/>
    <row r="1414" customFormat="1" s="223"/>
    <row r="1415" customFormat="1" s="223"/>
    <row r="1416" customFormat="1" s="223"/>
    <row r="1417" customFormat="1" s="223"/>
    <row r="1418" customFormat="1" s="223"/>
    <row r="1419" customFormat="1" s="223"/>
    <row r="1420" customFormat="1" s="223"/>
    <row r="1421" customFormat="1" s="223"/>
    <row r="1422" customFormat="1" s="223"/>
    <row r="1423" customFormat="1" s="223"/>
    <row r="1424" customFormat="1" s="223"/>
    <row r="1425" customFormat="1" s="223"/>
    <row r="1426" customFormat="1" s="223"/>
    <row r="1427" customFormat="1" s="223"/>
    <row r="1428" customFormat="1" s="223"/>
    <row r="1429" customFormat="1" s="223"/>
    <row r="1430" customFormat="1" s="223"/>
    <row r="1431" customFormat="1" s="223"/>
    <row r="1432" customFormat="1" s="223"/>
    <row r="1433" customFormat="1" s="223"/>
    <row r="1434" customFormat="1" s="223"/>
    <row r="1435" customFormat="1" s="223"/>
    <row r="1436" customFormat="1" s="223"/>
    <row r="1437" customFormat="1" s="223"/>
    <row r="1438" customFormat="1" s="223"/>
    <row r="1439" customFormat="1" s="223"/>
    <row r="1440" customFormat="1" s="223"/>
    <row r="1441" customFormat="1" s="223"/>
    <row r="1442" customFormat="1" s="223"/>
    <row r="1443" customFormat="1" s="223"/>
    <row r="1444" customFormat="1" s="223"/>
    <row r="1445" customFormat="1" s="223"/>
    <row r="1446" customFormat="1" s="223"/>
    <row r="1447" customFormat="1" s="223"/>
    <row r="1448" customFormat="1" s="223"/>
    <row r="1449" customFormat="1" s="223"/>
    <row r="1450" customFormat="1" s="223"/>
    <row r="1451" customFormat="1" s="223"/>
    <row r="1452" customFormat="1" s="223"/>
    <row r="1453" customFormat="1" s="223"/>
    <row r="1454" customFormat="1" s="223"/>
    <row r="1455" customFormat="1" s="223"/>
    <row r="1456" customFormat="1" s="223"/>
    <row r="1457" customFormat="1" s="223"/>
    <row r="1458" customFormat="1" s="223"/>
    <row r="1459" customFormat="1" s="223"/>
    <row r="1460" customFormat="1" s="223"/>
    <row r="1461" customFormat="1" s="223"/>
    <row r="1462" customFormat="1" s="223"/>
    <row r="1463" customFormat="1" s="223"/>
    <row r="1464" customFormat="1" s="223"/>
    <row r="1465" customFormat="1" s="223"/>
    <row r="1466" customFormat="1" s="223"/>
    <row r="1467" customFormat="1" s="223"/>
    <row r="1468" customFormat="1" s="223"/>
    <row r="1469" customFormat="1" s="223"/>
    <row r="1470" customFormat="1" s="223"/>
    <row r="1471" customFormat="1" s="223"/>
    <row r="1472" customFormat="1" s="223"/>
    <row r="1473" customFormat="1" s="223"/>
    <row r="1474" customFormat="1" s="223"/>
    <row r="1475" customFormat="1" s="223"/>
    <row r="1476" customFormat="1" s="223"/>
    <row r="1477" customFormat="1" s="223"/>
    <row r="1478" customFormat="1" s="223"/>
    <row r="1479" customFormat="1" s="223"/>
    <row r="1480" customFormat="1" s="223"/>
    <row r="1481" customFormat="1" s="223"/>
    <row r="1482" customFormat="1" s="223"/>
    <row r="1483" customFormat="1" s="223"/>
    <row r="1484" customFormat="1" s="223"/>
    <row r="1485" customFormat="1" s="223"/>
    <row r="1486" customFormat="1" s="223"/>
    <row r="1487" customFormat="1" s="223"/>
    <row r="1488" customFormat="1" s="223"/>
    <row r="1489" customFormat="1" s="223"/>
    <row r="1490" customFormat="1" s="223"/>
    <row r="1491" customFormat="1" s="223"/>
    <row r="1492" customFormat="1" s="223"/>
    <row r="1493" customFormat="1" s="223"/>
    <row r="1494" customFormat="1" s="223"/>
    <row r="1495" customFormat="1" s="223"/>
    <row r="1496" customFormat="1" s="223"/>
    <row r="1497" customFormat="1" s="223"/>
    <row r="1498" customFormat="1" s="223"/>
    <row r="1499" customFormat="1" s="223"/>
    <row r="1500" customFormat="1" s="223"/>
    <row r="1501" customFormat="1" s="223"/>
    <row r="1502" customFormat="1" s="223"/>
    <row r="1503" customFormat="1" s="223"/>
    <row r="1504" customFormat="1" s="223"/>
    <row r="1505" customFormat="1" s="223"/>
    <row r="1506" customFormat="1" s="223"/>
    <row r="1507" customFormat="1" s="223"/>
    <row r="1508" customFormat="1" s="223"/>
    <row r="1509" customFormat="1" s="223"/>
    <row r="1510" customFormat="1" s="223"/>
    <row r="1511" customFormat="1" s="223"/>
    <row r="1512" customFormat="1" s="223"/>
    <row r="1513" customFormat="1" s="223"/>
    <row r="1514" customFormat="1" s="223"/>
    <row r="1515" customFormat="1" s="223"/>
    <row r="1516" customFormat="1" s="223"/>
    <row r="1517" customFormat="1" s="223"/>
    <row r="1518" customFormat="1" s="223"/>
    <row r="1519" customFormat="1" s="223"/>
    <row r="1520" customFormat="1" s="223"/>
    <row r="1521" customFormat="1" s="223"/>
    <row r="1522" customFormat="1" s="223"/>
    <row r="1523" customFormat="1" s="223"/>
    <row r="1524" customFormat="1" s="223"/>
    <row r="1525" customFormat="1" s="223"/>
    <row r="1526" customFormat="1" s="223"/>
    <row r="1527" customFormat="1" s="223"/>
    <row r="1528" customFormat="1" s="223"/>
    <row r="1529" customFormat="1" s="223"/>
    <row r="1530" customFormat="1" s="223"/>
    <row r="1531" customFormat="1" s="223"/>
    <row r="1532" customFormat="1" s="223"/>
    <row r="1533" customFormat="1" s="223"/>
    <row r="1534" customFormat="1" s="223"/>
    <row r="1535" customFormat="1" s="223"/>
    <row r="1536" customFormat="1" s="223"/>
    <row r="1537" customFormat="1" s="223"/>
    <row r="1538" customFormat="1" s="223"/>
    <row r="1539" customFormat="1" s="223"/>
    <row r="1540" customFormat="1" s="223"/>
    <row r="1541" customFormat="1" s="223"/>
    <row r="1542" customFormat="1" s="223"/>
    <row r="1543" customFormat="1" s="223"/>
    <row r="1544" customFormat="1" s="223"/>
    <row r="1545" customFormat="1" s="223"/>
    <row r="1546" customFormat="1" s="223"/>
    <row r="1547" customFormat="1" s="223"/>
    <row r="1548" customFormat="1" s="223"/>
    <row r="1549" customFormat="1" s="223"/>
    <row r="1550" customFormat="1" s="223"/>
    <row r="1551" customFormat="1" s="223"/>
    <row r="1552" customFormat="1" s="223"/>
    <row r="1553" customFormat="1" s="223"/>
    <row r="1554" customFormat="1" s="223"/>
    <row r="1555" customFormat="1" s="223"/>
    <row r="1556" customFormat="1" s="223"/>
    <row r="1557" customFormat="1" s="223"/>
    <row r="1558" customFormat="1" s="223"/>
    <row r="1559" customFormat="1" s="223"/>
    <row r="1560" customFormat="1" s="223"/>
    <row r="1561" customFormat="1" s="223"/>
    <row r="1562" customFormat="1" s="223"/>
    <row r="1563" customFormat="1" s="223"/>
    <row r="1564" customFormat="1" s="223"/>
    <row r="1565" customFormat="1" s="223"/>
    <row r="1566" customFormat="1" s="223"/>
    <row r="1567" customFormat="1" s="223"/>
    <row r="1568" customFormat="1" s="223"/>
    <row r="1569" customFormat="1" s="223"/>
    <row r="1570" customFormat="1" s="223"/>
    <row r="1571" customFormat="1" s="223"/>
    <row r="1572" customFormat="1" s="223"/>
    <row r="1573" customFormat="1" s="223"/>
    <row r="1574" customFormat="1" s="223"/>
    <row r="1575" customFormat="1" s="223"/>
    <row r="1576" customFormat="1" s="223"/>
    <row r="1577" customFormat="1" s="223"/>
    <row r="1578" customFormat="1" s="223"/>
    <row r="1579" customFormat="1" s="223"/>
    <row r="1580" customFormat="1" s="223"/>
    <row r="1581" customFormat="1" s="223"/>
    <row r="1582" customFormat="1" s="223"/>
    <row r="1583" customFormat="1" s="223"/>
    <row r="1584" customFormat="1" s="223"/>
    <row r="1585" customFormat="1" s="223"/>
    <row r="1586" customFormat="1" s="223"/>
    <row r="1587" customFormat="1" s="223"/>
    <row r="1588" customFormat="1" s="223"/>
    <row r="1589" customFormat="1" s="223"/>
    <row r="1590" customFormat="1" s="223"/>
    <row r="1591" customFormat="1" s="223"/>
    <row r="1592" customFormat="1" s="223"/>
    <row r="1593" customFormat="1" s="223"/>
    <row r="1594" customFormat="1" s="223"/>
    <row r="1595" customFormat="1" s="223"/>
    <row r="1596" customFormat="1" s="223"/>
    <row r="1597" customFormat="1" s="223"/>
    <row r="1598" customFormat="1" s="223"/>
    <row r="1599" customFormat="1" s="223"/>
    <row r="1600" customFormat="1" s="223"/>
    <row r="1601" customFormat="1" s="223"/>
    <row r="1602" customFormat="1" s="223"/>
    <row r="1603" customFormat="1" s="223"/>
    <row r="1604" customFormat="1" s="223"/>
    <row r="1605" customFormat="1" s="223"/>
    <row r="1606" customFormat="1" s="223"/>
    <row r="1607" customFormat="1" s="223"/>
    <row r="1608" customFormat="1" s="223"/>
    <row r="1609" customFormat="1" s="223"/>
    <row r="1610" customFormat="1" s="223"/>
    <row r="1611" customFormat="1" s="223"/>
    <row r="1612" customFormat="1" s="223"/>
    <row r="1613" customFormat="1" s="223"/>
    <row r="1614" customFormat="1" s="223"/>
    <row r="1615" customFormat="1" s="223"/>
    <row r="1616" customFormat="1" s="223"/>
    <row r="1617" customFormat="1" s="223"/>
    <row r="1618" customFormat="1" s="223"/>
    <row r="1619" customFormat="1" s="223"/>
    <row r="1620" customFormat="1" s="223"/>
    <row r="1621" customFormat="1" s="223"/>
    <row r="1622" customFormat="1" s="223"/>
    <row r="1623" customFormat="1" s="223"/>
    <row r="1624" customFormat="1" s="223"/>
    <row r="1625" customFormat="1" s="223"/>
    <row r="1626" customFormat="1" s="223"/>
    <row r="1627" customFormat="1" s="223"/>
    <row r="1628" customFormat="1" s="223"/>
    <row r="1629" customFormat="1" s="223"/>
    <row r="1630" customFormat="1" s="223"/>
    <row r="1631" customFormat="1" s="223"/>
    <row r="1632" customFormat="1" s="223"/>
    <row r="1633" customFormat="1" s="223"/>
    <row r="1634" customFormat="1" s="223"/>
    <row r="1635" customFormat="1" s="223"/>
    <row r="1636" customFormat="1" s="223"/>
    <row r="1637" customFormat="1" s="223"/>
    <row r="1638" customFormat="1" s="223"/>
    <row r="1639" customFormat="1" s="223"/>
    <row r="1640" customFormat="1" s="223"/>
    <row r="1641" customFormat="1" s="223"/>
    <row r="1642" customFormat="1" s="223"/>
    <row r="1643" customFormat="1" s="223"/>
    <row r="1644" customFormat="1" s="223"/>
    <row r="1645" customFormat="1" s="223"/>
    <row r="1646" customFormat="1" s="223"/>
    <row r="1647" customFormat="1" s="223"/>
    <row r="1648" customFormat="1" s="223"/>
    <row r="1649" customFormat="1" s="223"/>
    <row r="1650" customFormat="1" s="223"/>
    <row r="1651" customFormat="1" s="223"/>
    <row r="1652" customFormat="1" s="223"/>
    <row r="1653" customFormat="1" s="223"/>
    <row r="1654" customFormat="1" s="223"/>
    <row r="1655" customFormat="1" s="223"/>
    <row r="1656" customFormat="1" s="223"/>
    <row r="1657" customFormat="1" s="223"/>
    <row r="1658" customFormat="1" s="223"/>
    <row r="1659" customFormat="1" s="223"/>
    <row r="1660" customFormat="1" s="223"/>
    <row r="1661" customFormat="1" s="223"/>
    <row r="1662" customFormat="1" s="223"/>
    <row r="1663" customFormat="1" s="223"/>
    <row r="1664" customFormat="1" s="223"/>
    <row r="1665" customFormat="1" s="223"/>
    <row r="1666" customFormat="1" s="223"/>
    <row r="1667" customFormat="1" s="223"/>
    <row r="1668" customFormat="1" s="223"/>
    <row r="1669" customFormat="1" s="223"/>
    <row r="1670" customFormat="1" s="223"/>
    <row r="1671" customFormat="1" s="223"/>
    <row r="1672" customFormat="1" s="223"/>
    <row r="1673" customFormat="1" s="223"/>
    <row r="1674" customFormat="1" s="223"/>
    <row r="1675" customFormat="1" s="223"/>
    <row r="1676" customFormat="1" s="223"/>
    <row r="1677" customFormat="1" s="223"/>
    <row r="1678" customFormat="1" s="223"/>
    <row r="1679" customFormat="1" s="223"/>
    <row r="1680" customFormat="1" s="223"/>
    <row r="1681" customFormat="1" s="223"/>
    <row r="1682" customFormat="1" s="223"/>
    <row r="1683" customFormat="1" s="223"/>
    <row r="1684" customFormat="1" s="223"/>
    <row r="1685" customFormat="1" s="223"/>
    <row r="1686" customFormat="1" s="223"/>
    <row r="1687" customFormat="1" s="223"/>
    <row r="1688" customFormat="1" s="223"/>
    <row r="1689" customFormat="1" s="223"/>
    <row r="1690" customFormat="1" s="223"/>
    <row r="1691" customFormat="1" s="223"/>
    <row r="1692" customFormat="1" s="223"/>
    <row r="1693" customFormat="1" s="223"/>
    <row r="1694" customFormat="1" s="223"/>
    <row r="1695" customFormat="1" s="223"/>
    <row r="1696" customFormat="1" s="223"/>
    <row r="1697" customFormat="1" s="223"/>
    <row r="1698" customFormat="1" s="223"/>
    <row r="1699" customFormat="1" s="223"/>
    <row r="1700" customFormat="1" s="223"/>
    <row r="1701" customFormat="1" s="223"/>
    <row r="1702" customFormat="1" s="223"/>
    <row r="1703" customFormat="1" s="223"/>
    <row r="1704" customFormat="1" s="223"/>
    <row r="1705" customFormat="1" s="223"/>
    <row r="1706" customFormat="1" s="223"/>
    <row r="1707" customFormat="1" s="223"/>
    <row r="1708" customFormat="1" s="223"/>
    <row r="1709" customFormat="1" s="223"/>
    <row r="1710" customFormat="1" s="223"/>
    <row r="1711" customFormat="1" s="223"/>
    <row r="1712" customFormat="1" s="223"/>
    <row r="1713" customFormat="1" s="223"/>
    <row r="1714" customFormat="1" s="223"/>
    <row r="1715" customFormat="1" s="223"/>
    <row r="1716" customFormat="1" s="223"/>
    <row r="1717" customFormat="1" s="223"/>
    <row r="1718" customFormat="1" s="223"/>
    <row r="1719" customFormat="1" s="223"/>
    <row r="1720" customFormat="1" s="223"/>
    <row r="1721" customFormat="1" s="223"/>
    <row r="1722" customFormat="1" s="223"/>
    <row r="1723" customFormat="1" s="223"/>
    <row r="1724" customFormat="1" s="223"/>
    <row r="1725" customFormat="1" s="223"/>
    <row r="1726" customFormat="1" s="223"/>
    <row r="1727" customFormat="1" s="223"/>
    <row r="1728" customFormat="1" s="223"/>
    <row r="1729" customFormat="1" s="223"/>
    <row r="1730" customFormat="1" s="223"/>
    <row r="1731" customFormat="1" s="223"/>
    <row r="1732" customFormat="1" s="223"/>
    <row r="1733" customFormat="1" s="223"/>
    <row r="1734" customFormat="1" s="223"/>
    <row r="1735" customFormat="1" s="223"/>
    <row r="1736" customFormat="1" s="223"/>
    <row r="1737" customFormat="1" s="223"/>
    <row r="1738" customFormat="1" s="223"/>
    <row r="1739" customFormat="1" s="223"/>
    <row r="1740" customFormat="1" s="223"/>
    <row r="1741" customFormat="1" s="223"/>
    <row r="1742" customFormat="1" s="223"/>
    <row r="1743" customFormat="1" s="223"/>
    <row r="1744" customFormat="1" s="223"/>
    <row r="1745" customFormat="1" s="223"/>
    <row r="1746" customFormat="1" s="223"/>
    <row r="1747" customFormat="1" s="223"/>
    <row r="1748" customFormat="1" s="223"/>
    <row r="1749" customFormat="1" s="223"/>
    <row r="1750" customFormat="1" s="223"/>
    <row r="1751" customFormat="1" s="223"/>
    <row r="1752" customFormat="1" s="223"/>
    <row r="1753" customFormat="1" s="223"/>
    <row r="1754" customFormat="1" s="223"/>
    <row r="1755" customFormat="1" s="223"/>
    <row r="1756" customFormat="1" s="223"/>
    <row r="1757" customFormat="1" s="223"/>
    <row r="1758" customFormat="1" s="223"/>
    <row r="1759" customFormat="1" s="223"/>
    <row r="1760" customFormat="1" s="223"/>
    <row r="1761" customFormat="1" s="223"/>
    <row r="1762" customFormat="1" s="223"/>
    <row r="1763" customFormat="1" s="223"/>
    <row r="1764" customFormat="1" s="223"/>
    <row r="1765" customFormat="1" s="223"/>
    <row r="1766" customFormat="1" s="223"/>
    <row r="1767" customFormat="1" s="223"/>
    <row r="1768" customFormat="1" s="223"/>
    <row r="1769" customFormat="1" s="223"/>
    <row r="1770" customFormat="1" s="223"/>
    <row r="1771" customFormat="1" s="223"/>
    <row r="1772" customFormat="1" s="223"/>
    <row r="1773" customFormat="1" s="223"/>
    <row r="1774" customFormat="1" s="223"/>
    <row r="1775" customFormat="1" s="223"/>
    <row r="1776" customFormat="1" s="223"/>
    <row r="1777" customFormat="1" s="223"/>
    <row r="1778" customFormat="1" s="223"/>
    <row r="1779" customFormat="1" s="223"/>
    <row r="1780" customFormat="1" s="223"/>
    <row r="1781" customFormat="1" s="223"/>
    <row r="1782" customFormat="1" s="223"/>
    <row r="1783" customFormat="1" s="223"/>
    <row r="1784" customFormat="1" s="223"/>
    <row r="1785" customFormat="1" s="223"/>
    <row r="1786" customFormat="1" s="223"/>
    <row r="1787" customFormat="1" s="223"/>
    <row r="1788" customFormat="1" s="223"/>
    <row r="1789" customFormat="1" s="223"/>
    <row r="1790" customFormat="1" s="223"/>
    <row r="1791" customFormat="1" s="223"/>
    <row r="1792" customFormat="1" s="223"/>
    <row r="1793" customFormat="1" s="223"/>
    <row r="1794" customFormat="1" s="223"/>
    <row r="1795" customFormat="1" s="223"/>
    <row r="1796" customFormat="1" s="223"/>
    <row r="1797" customFormat="1" s="223"/>
    <row r="1798" customFormat="1" s="223"/>
    <row r="1799" customFormat="1" s="223"/>
    <row r="1800" customFormat="1" s="223"/>
    <row r="1801" customFormat="1" s="223"/>
    <row r="1802" customFormat="1" s="223"/>
    <row r="1803" customFormat="1" s="223"/>
    <row r="1804" customFormat="1" s="223"/>
    <row r="1805" customFormat="1" s="223"/>
    <row r="1806" customFormat="1" s="223"/>
    <row r="1807" customFormat="1" s="223"/>
    <row r="1808" customFormat="1" s="223"/>
    <row r="1809" customFormat="1" s="223"/>
    <row r="1810" customFormat="1" s="223"/>
    <row r="1811" customFormat="1" s="223"/>
    <row r="1812" customFormat="1" s="223"/>
    <row r="1813" customFormat="1" s="223"/>
    <row r="1814" customFormat="1" s="223"/>
    <row r="1815" customFormat="1" s="223"/>
    <row r="1816" customFormat="1" s="223"/>
    <row r="1817" customFormat="1" s="223"/>
    <row r="1818" customFormat="1" s="223"/>
    <row r="1819" customFormat="1" s="223"/>
    <row r="1820" customFormat="1" s="223"/>
    <row r="1821" customFormat="1" s="223"/>
    <row r="1822" customFormat="1" s="223"/>
    <row r="1823" customFormat="1" s="223"/>
    <row r="1824" customFormat="1" s="223"/>
    <row r="1825" customFormat="1" s="223"/>
    <row r="1826" customFormat="1" s="223"/>
    <row r="1827" customFormat="1" s="223"/>
    <row r="1828" customFormat="1" s="223"/>
    <row r="1829" customFormat="1" s="223"/>
    <row r="1830" customFormat="1" s="223"/>
    <row r="1831" customFormat="1" s="223"/>
    <row r="1832" customFormat="1" s="223"/>
    <row r="1833" customFormat="1" s="223"/>
    <row r="1834" customFormat="1" s="223"/>
    <row r="1835" customFormat="1" s="223"/>
    <row r="1836" customFormat="1" s="223"/>
    <row r="1837" customFormat="1" s="223"/>
    <row r="1838" customFormat="1" s="223"/>
    <row r="1839" customFormat="1" s="223"/>
    <row r="1840" customFormat="1" s="223"/>
    <row r="1841" customFormat="1" s="223"/>
    <row r="1842" customFormat="1" s="223"/>
    <row r="1843" customFormat="1" s="223"/>
    <row r="1844" customFormat="1" s="223"/>
    <row r="1845" customFormat="1" s="223"/>
    <row r="1846" customFormat="1" s="223"/>
    <row r="1847" customFormat="1" s="223"/>
    <row r="1848" customFormat="1" s="223"/>
    <row r="1849" customFormat="1" s="223"/>
    <row r="1850" customFormat="1" s="223"/>
    <row r="1851" customFormat="1" s="223"/>
    <row r="1852" customFormat="1" s="223"/>
    <row r="1853" customFormat="1" s="223"/>
    <row r="1854" customFormat="1" s="223"/>
    <row r="1855" customFormat="1" s="223"/>
    <row r="1856" customFormat="1" s="223"/>
    <row r="1857" customFormat="1" s="223"/>
    <row r="1858" customFormat="1" s="223"/>
    <row r="1859" customFormat="1" s="223"/>
    <row r="1860" customFormat="1" s="223"/>
    <row r="1861" customFormat="1" s="223"/>
    <row r="1862" customFormat="1" s="223"/>
    <row r="1863" customFormat="1" s="223"/>
    <row r="1864" customFormat="1" s="223"/>
    <row r="1865" customFormat="1" s="223"/>
    <row r="1866" customFormat="1" s="223"/>
    <row r="1867" customFormat="1" s="223"/>
    <row r="1868" customFormat="1" s="223"/>
    <row r="1869" customFormat="1" s="223"/>
    <row r="1870" customFormat="1" s="223"/>
    <row r="1871" customFormat="1" s="223"/>
    <row r="1872" customFormat="1" s="223"/>
    <row r="1873" customFormat="1" s="223"/>
    <row r="1874" customFormat="1" s="223"/>
    <row r="1875" customFormat="1" s="223"/>
    <row r="1876" customFormat="1" s="223"/>
    <row r="1877" customFormat="1" s="223"/>
    <row r="1878" customFormat="1" s="223"/>
    <row r="1879" customFormat="1" s="223"/>
    <row r="1880" customFormat="1" s="223"/>
    <row r="1881" customFormat="1" s="223"/>
    <row r="1882" customFormat="1" s="223"/>
    <row r="1883" customFormat="1" s="223"/>
    <row r="1884" customFormat="1" s="223"/>
    <row r="1885" customFormat="1" s="223"/>
    <row r="1886" customFormat="1" s="223"/>
    <row r="1887" customFormat="1" s="223"/>
    <row r="1888" customFormat="1" s="223"/>
    <row r="1889" customFormat="1" s="223"/>
    <row r="1890" customFormat="1" s="223"/>
    <row r="1891" customFormat="1" s="223"/>
    <row r="1892" customFormat="1" s="223"/>
    <row r="1893" customFormat="1" s="223"/>
    <row r="1894" customFormat="1" s="223"/>
    <row r="1895" customFormat="1" s="223"/>
    <row r="1896" customFormat="1" s="223"/>
    <row r="1897" customFormat="1" s="223"/>
    <row r="1898" customFormat="1" s="223"/>
    <row r="1899" customFormat="1" s="223"/>
    <row r="1900" customFormat="1" s="223"/>
    <row r="1901" customFormat="1" s="223"/>
    <row r="1902" customFormat="1" s="223"/>
    <row r="1903" customFormat="1" s="223"/>
    <row r="1904" customFormat="1" s="223"/>
    <row r="1905" customFormat="1" s="223"/>
    <row r="1906" customFormat="1" s="223"/>
    <row r="1907" customFormat="1" s="223"/>
    <row r="1908" customFormat="1" s="223"/>
    <row r="1909" customFormat="1" s="223"/>
    <row r="1910" customFormat="1" s="223"/>
    <row r="1911" customFormat="1" s="223"/>
    <row r="1912" customFormat="1" s="223"/>
    <row r="1913" customFormat="1" s="223"/>
    <row r="1914" customFormat="1" s="223"/>
    <row r="1915" customFormat="1" s="223"/>
    <row r="1916" customFormat="1" s="223"/>
    <row r="1917" customFormat="1" s="223"/>
    <row r="1918" customFormat="1" s="223"/>
    <row r="1919" customFormat="1" s="223"/>
    <row r="1920" customFormat="1" s="223"/>
    <row r="1921" customFormat="1" s="223"/>
    <row r="1922" customFormat="1" s="223"/>
    <row r="1923" customFormat="1" s="223"/>
    <row r="1924" customFormat="1" s="223"/>
    <row r="1925" customFormat="1" s="223"/>
    <row r="1926" customFormat="1" s="223"/>
    <row r="1927" customFormat="1" s="223"/>
    <row r="1928" customFormat="1" s="223"/>
    <row r="1929" customFormat="1" s="223"/>
    <row r="1930" customFormat="1" s="223"/>
    <row r="1931" customFormat="1" s="223"/>
    <row r="1932" customFormat="1" s="223"/>
    <row r="1933" customFormat="1" s="223"/>
    <row r="1934" customFormat="1" s="223"/>
    <row r="1935" customFormat="1" s="223"/>
    <row r="1936" customFormat="1" s="223"/>
    <row r="1937" customFormat="1" s="223"/>
    <row r="1938" customFormat="1" s="223"/>
    <row r="1939" customFormat="1" s="223"/>
    <row r="1940" customFormat="1" s="223"/>
    <row r="1941" customFormat="1" s="223"/>
    <row r="1942" customFormat="1" s="223"/>
    <row r="1943" customFormat="1" s="223"/>
    <row r="1944" customFormat="1" s="223"/>
    <row r="1945" customFormat="1" s="223"/>
    <row r="1946" customFormat="1" s="223"/>
    <row r="1947" customFormat="1" s="223"/>
    <row r="1948" customFormat="1" s="223"/>
    <row r="1949" customFormat="1" s="223"/>
    <row r="1950" customFormat="1" s="223"/>
    <row r="1951" customFormat="1" s="223"/>
    <row r="1952" customFormat="1" s="223"/>
    <row r="1953" customFormat="1" s="223"/>
    <row r="1954" customFormat="1" s="223"/>
    <row r="1955" customFormat="1" s="223"/>
    <row r="1956" customFormat="1" s="223"/>
    <row r="1957" customFormat="1" s="223"/>
    <row r="1958" customFormat="1" s="223"/>
    <row r="1959" customFormat="1" s="223"/>
    <row r="1960" customFormat="1" s="223"/>
    <row r="1961" customFormat="1" s="223"/>
    <row r="1962" customFormat="1" s="223"/>
    <row r="1963" customFormat="1" s="223"/>
    <row r="1964" customFormat="1" s="223"/>
    <row r="1965" customFormat="1" s="223"/>
    <row r="1966" customFormat="1" s="223"/>
    <row r="1967" customFormat="1" s="223"/>
    <row r="1968" customFormat="1" s="223"/>
    <row r="1969" customFormat="1" s="223"/>
    <row r="1970" customFormat="1" s="223"/>
    <row r="1971" customFormat="1" s="223"/>
    <row r="1972" customFormat="1" s="223"/>
    <row r="1973" customFormat="1" s="223"/>
    <row r="1974" customFormat="1" s="223"/>
    <row r="1975" customFormat="1" s="223"/>
    <row r="1976" customFormat="1" s="223"/>
    <row r="1977" customFormat="1" s="223"/>
    <row r="1978" customFormat="1" s="223"/>
    <row r="1979" customFormat="1" s="223"/>
    <row r="1980" customFormat="1" s="223"/>
    <row r="1981" customFormat="1" s="223"/>
    <row r="1982" customFormat="1" s="223"/>
    <row r="1983" customFormat="1" s="223"/>
    <row r="1984" customFormat="1" s="223"/>
    <row r="1985" customFormat="1" s="223"/>
    <row r="1986" customFormat="1" s="223"/>
    <row r="1987" customFormat="1" s="223"/>
    <row r="1988" customFormat="1" s="223"/>
    <row r="1989" customFormat="1" s="223"/>
    <row r="1990" customFormat="1" s="223"/>
    <row r="1991" customFormat="1" s="223"/>
    <row r="1992" customFormat="1" s="223"/>
    <row r="1993" customFormat="1" s="223"/>
    <row r="1994" customFormat="1" s="223"/>
    <row r="1995" customFormat="1" s="223"/>
    <row r="1996" customFormat="1" s="223"/>
    <row r="1997" customFormat="1" s="223"/>
    <row r="1998" customFormat="1" s="223"/>
    <row r="1999" customFormat="1" s="223"/>
    <row r="2000" customFormat="1" s="223"/>
    <row r="2001" customFormat="1" s="223"/>
    <row r="2002" customFormat="1" s="223"/>
    <row r="2003" customFormat="1" s="223"/>
    <row r="2004" customFormat="1" s="223"/>
    <row r="2005" customFormat="1" s="223"/>
    <row r="2006" customFormat="1" s="223"/>
    <row r="2007" customFormat="1" s="223"/>
    <row r="2008" customFormat="1" s="223"/>
    <row r="2009" customFormat="1" s="223"/>
    <row r="2010" customFormat="1" s="223"/>
    <row r="2011" customFormat="1" s="223"/>
    <row r="2012" customFormat="1" s="223"/>
    <row r="2013" customFormat="1" s="223"/>
    <row r="2014" customFormat="1" s="223"/>
    <row r="2015" customFormat="1" s="223"/>
    <row r="2016" customFormat="1" s="223"/>
    <row r="2017" customFormat="1" s="223"/>
    <row r="2018" customFormat="1" s="223"/>
    <row r="2019" customFormat="1" s="223"/>
    <row r="2020" customFormat="1" s="223"/>
    <row r="2021" customFormat="1" s="223"/>
    <row r="2022" customFormat="1" s="223"/>
    <row r="2023" customFormat="1" s="223"/>
    <row r="2024" customFormat="1" s="223"/>
    <row r="2025" customFormat="1" s="223"/>
    <row r="2026" customFormat="1" s="223"/>
    <row r="2027" customFormat="1" s="223"/>
    <row r="2028" customFormat="1" s="223"/>
    <row r="2029" customFormat="1" s="223"/>
    <row r="2030" customFormat="1" s="223"/>
    <row r="2031" customFormat="1" s="223"/>
    <row r="2032" customFormat="1" s="223"/>
    <row r="2033" customFormat="1" s="223"/>
    <row r="2034" customFormat="1" s="223"/>
    <row r="2035" customFormat="1" s="223"/>
    <row r="2036" customFormat="1" s="223"/>
    <row r="2037" customFormat="1" s="223"/>
    <row r="2038" customFormat="1" s="223"/>
    <row r="2039" customFormat="1" s="223"/>
    <row r="2040" customFormat="1" s="223"/>
    <row r="2041" customFormat="1" s="223"/>
    <row r="2042" customFormat="1" s="223"/>
    <row r="2043" customFormat="1" s="223"/>
    <row r="2044" customFormat="1" s="223"/>
    <row r="2045" customFormat="1" s="223"/>
    <row r="2046" customFormat="1" s="223"/>
    <row r="2047" customFormat="1" s="223"/>
    <row r="2048" customFormat="1" s="223"/>
    <row r="2049" customFormat="1" s="223"/>
    <row r="2050" customFormat="1" s="223"/>
    <row r="2051" customFormat="1" s="223"/>
    <row r="2052" customFormat="1" s="223"/>
    <row r="2053" customFormat="1" s="223"/>
    <row r="2054" customFormat="1" s="223"/>
    <row r="2055" customFormat="1" s="223"/>
    <row r="2056" customFormat="1" s="223"/>
    <row r="2057" customFormat="1" s="223"/>
    <row r="2058" customFormat="1" s="223"/>
    <row r="2059" customFormat="1" s="223"/>
    <row r="2060" customFormat="1" s="223"/>
    <row r="2061" customFormat="1" s="223"/>
    <row r="2062" customFormat="1" s="223"/>
    <row r="2063" customFormat="1" s="223"/>
    <row r="2064" customFormat="1" s="223"/>
    <row r="2065" customFormat="1" s="223"/>
    <row r="2066" customFormat="1" s="223"/>
    <row r="2067" customFormat="1" s="223"/>
    <row r="2068" customFormat="1" s="223"/>
    <row r="2069" customFormat="1" s="223"/>
    <row r="2070" customFormat="1" s="223"/>
    <row r="2071" customFormat="1" s="223"/>
    <row r="2072" customFormat="1" s="223"/>
    <row r="2073" customFormat="1" s="223"/>
    <row r="2074" customFormat="1" s="223"/>
    <row r="2075" customFormat="1" s="223"/>
    <row r="2076" customFormat="1" s="223"/>
    <row r="2077" customFormat="1" s="223"/>
    <row r="2078" customFormat="1" s="223"/>
    <row r="2079" customFormat="1" s="223"/>
    <row r="2080" customFormat="1" s="223"/>
    <row r="2081" customFormat="1" s="223"/>
    <row r="2082" customFormat="1" s="223"/>
    <row r="2083" customFormat="1" s="223"/>
    <row r="2084" customFormat="1" s="223"/>
    <row r="2085" customFormat="1" s="223"/>
    <row r="2086" customFormat="1" s="223"/>
    <row r="2087" customFormat="1" s="223"/>
    <row r="2088" customFormat="1" s="223"/>
    <row r="2089" customFormat="1" s="223"/>
    <row r="2090" customFormat="1" s="223"/>
    <row r="2091" customFormat="1" s="223"/>
    <row r="2092" customFormat="1" s="223"/>
    <row r="2093" customFormat="1" s="223"/>
    <row r="2094" customFormat="1" s="223"/>
    <row r="2095" customFormat="1" s="223"/>
    <row r="2096" customFormat="1" s="223"/>
    <row r="2097" customFormat="1" s="223"/>
    <row r="2098" customFormat="1" s="223"/>
    <row r="2099" customFormat="1" s="223"/>
    <row r="2100" customFormat="1" s="223"/>
    <row r="2101" customFormat="1" s="223"/>
    <row r="2102" customFormat="1" s="223"/>
    <row r="2103" customFormat="1" s="223"/>
    <row r="2104" customFormat="1" s="223"/>
    <row r="2105" customFormat="1" s="223"/>
    <row r="2106" customFormat="1" s="223"/>
    <row r="2107" customFormat="1" s="223"/>
    <row r="2108" customFormat="1" s="223"/>
    <row r="2109" customFormat="1" s="223"/>
    <row r="2110" customFormat="1" s="223"/>
    <row r="2111" customFormat="1" s="223"/>
    <row r="2112" customFormat="1" s="223"/>
    <row r="2113" customFormat="1" s="223"/>
    <row r="2114" customFormat="1" s="223"/>
    <row r="2115" customFormat="1" s="223"/>
    <row r="2116" customFormat="1" s="223"/>
    <row r="2117" customFormat="1" s="223"/>
    <row r="2118" customFormat="1" s="223"/>
    <row r="2119" customFormat="1" s="223"/>
    <row r="2120" customFormat="1" s="223"/>
    <row r="2121" customFormat="1" s="223"/>
    <row r="2122" customFormat="1" s="223"/>
    <row r="2123" customFormat="1" s="223"/>
    <row r="2124" customFormat="1" s="223"/>
    <row r="2125" customFormat="1" s="223"/>
    <row r="2126" customFormat="1" s="223"/>
    <row r="2127" customFormat="1" s="223"/>
    <row r="2128" customFormat="1" s="223"/>
    <row r="2129" customFormat="1" s="223"/>
    <row r="2130" customFormat="1" s="223"/>
    <row r="2131" customFormat="1" s="223"/>
    <row r="2132" customFormat="1" s="223"/>
    <row r="2133" customFormat="1" s="223"/>
    <row r="2134" customFormat="1" s="223"/>
    <row r="2135" customFormat="1" s="223"/>
    <row r="2136" customFormat="1" s="223"/>
    <row r="2137" customFormat="1" s="223"/>
    <row r="2138" customFormat="1" s="223"/>
    <row r="2139" customFormat="1" s="223"/>
    <row r="2140" customFormat="1" s="223"/>
    <row r="2141" customFormat="1" s="223"/>
    <row r="2142" customFormat="1" s="223"/>
    <row r="2143" customFormat="1" s="223"/>
    <row r="2144" customFormat="1" s="223"/>
    <row r="2145" customFormat="1" s="223"/>
    <row r="2146" customFormat="1" s="223"/>
    <row r="2147" customFormat="1" s="223"/>
    <row r="2148" customFormat="1" s="223"/>
    <row r="2149" customFormat="1" s="223"/>
    <row r="2150" customFormat="1" s="223"/>
    <row r="2151" customFormat="1" s="223"/>
    <row r="2152" customFormat="1" s="223"/>
    <row r="2153" customFormat="1" s="223"/>
    <row r="2154" customFormat="1" s="223"/>
    <row r="2155" customFormat="1" s="223"/>
    <row r="2156" customFormat="1" s="223"/>
    <row r="2157" customFormat="1" s="223"/>
    <row r="2158" customFormat="1" s="223"/>
    <row r="2159" customFormat="1" s="223"/>
    <row r="2160" customFormat="1" s="223"/>
    <row r="2161" customFormat="1" s="223"/>
    <row r="2162" customFormat="1" s="223"/>
    <row r="2163" customFormat="1" s="223"/>
    <row r="2164" customFormat="1" s="223"/>
    <row r="2165" customFormat="1" s="223"/>
    <row r="2166" customFormat="1" s="223"/>
    <row r="2167" customFormat="1" s="223"/>
    <row r="2168" customFormat="1" s="223"/>
    <row r="2169" customFormat="1" s="223"/>
    <row r="2170" customFormat="1" s="223"/>
    <row r="2171" customFormat="1" s="223"/>
    <row r="2172" customFormat="1" s="223"/>
    <row r="2173" customFormat="1" s="223"/>
    <row r="2174" customFormat="1" s="223"/>
    <row r="2175" customFormat="1" s="223"/>
    <row r="2176" customFormat="1" s="223"/>
    <row r="2177" customFormat="1" s="223"/>
    <row r="2178" customFormat="1" s="223"/>
    <row r="2179" customFormat="1" s="223"/>
    <row r="2180" customFormat="1" s="223"/>
    <row r="2181" customFormat="1" s="223"/>
    <row r="2182" customFormat="1" s="223"/>
    <row r="2183" customFormat="1" s="223"/>
    <row r="2184" customFormat="1" s="223"/>
    <row r="2185" customFormat="1" s="223"/>
    <row r="2186" customFormat="1" s="223"/>
    <row r="2187" customFormat="1" s="223"/>
    <row r="2188" customFormat="1" s="223"/>
    <row r="2189" customFormat="1" s="223"/>
    <row r="2190" customFormat="1" s="223"/>
    <row r="2191" customFormat="1" s="223"/>
    <row r="2192" customFormat="1" s="223"/>
    <row r="2193" customFormat="1" s="223"/>
    <row r="2194" customFormat="1" s="223"/>
    <row r="2195" customFormat="1" s="223"/>
    <row r="2196" customFormat="1" s="223"/>
    <row r="2197" customFormat="1" s="223"/>
    <row r="2198" customFormat="1" s="223"/>
    <row r="2199" customFormat="1" s="223"/>
    <row r="2200" customFormat="1" s="223"/>
    <row r="2201" customFormat="1" s="223"/>
    <row r="2202" customFormat="1" s="223"/>
    <row r="2203" customFormat="1" s="223"/>
    <row r="2204" customFormat="1" s="223"/>
    <row r="2205" customFormat="1" s="223"/>
    <row r="2206" customFormat="1" s="223"/>
    <row r="2207" customFormat="1" s="223"/>
    <row r="2208" customFormat="1" s="223"/>
    <row r="2209" customFormat="1" s="223"/>
    <row r="2210" customFormat="1" s="223"/>
    <row r="2211" customFormat="1" s="223"/>
    <row r="2212" customFormat="1" s="223"/>
    <row r="2213" customFormat="1" s="223"/>
    <row r="2214" customFormat="1" s="223"/>
    <row r="2215" customFormat="1" s="223"/>
    <row r="2216" customFormat="1" s="223"/>
    <row r="2217" customFormat="1" s="223"/>
    <row r="2218" customFormat="1" s="223"/>
    <row r="2219" customFormat="1" s="223"/>
    <row r="2220" customFormat="1" s="223"/>
    <row r="2221" customFormat="1" s="223"/>
    <row r="2222" customFormat="1" s="223"/>
    <row r="2223" customFormat="1" s="223"/>
    <row r="2224" customFormat="1" s="223"/>
    <row r="2225" customFormat="1" s="223"/>
    <row r="2226" customFormat="1" s="223"/>
    <row r="2227" customFormat="1" s="223"/>
    <row r="2228" customFormat="1" s="223"/>
    <row r="2229" customFormat="1" s="223"/>
    <row r="2230" customFormat="1" s="223"/>
    <row r="2231" customFormat="1" s="223"/>
    <row r="2232" customFormat="1" s="223"/>
    <row r="2233" customFormat="1" s="223"/>
    <row r="2234" customFormat="1" s="223"/>
    <row r="2235" customFormat="1" s="223"/>
    <row r="2236" customFormat="1" s="223"/>
    <row r="2237" customFormat="1" s="223"/>
    <row r="2238" customFormat="1" s="223"/>
    <row r="2239" customFormat="1" s="223"/>
    <row r="2240" customFormat="1" s="223"/>
    <row r="2241" customFormat="1" s="223"/>
    <row r="2242" customFormat="1" s="223"/>
    <row r="2243" customFormat="1" s="223"/>
    <row r="2244" customFormat="1" s="223"/>
    <row r="2245" customFormat="1" s="223"/>
    <row r="2246" customFormat="1" s="223"/>
    <row r="2247" customFormat="1" s="223"/>
    <row r="2248" customFormat="1" s="223"/>
    <row r="2249" customFormat="1" s="223"/>
    <row r="2250" customFormat="1" s="223"/>
    <row r="2251" customFormat="1" s="223"/>
    <row r="2252" customFormat="1" s="223"/>
    <row r="2253" customFormat="1" s="223"/>
    <row r="2254" customFormat="1" s="223"/>
    <row r="2255" customFormat="1" s="223"/>
    <row r="2256" customFormat="1" s="223"/>
    <row r="2257" customFormat="1" s="223"/>
    <row r="2258" customFormat="1" s="223"/>
    <row r="2259" customFormat="1" s="223"/>
    <row r="2260" customFormat="1" s="223"/>
    <row r="2261" customFormat="1" s="223"/>
    <row r="2262" customFormat="1" s="223"/>
    <row r="2263" customFormat="1" s="223"/>
    <row r="2264" customFormat="1" s="223"/>
    <row r="2265" customFormat="1" s="223"/>
    <row r="2266" customFormat="1" s="223"/>
    <row r="2267" customFormat="1" s="223"/>
    <row r="2268" customFormat="1" s="223"/>
    <row r="2269" customFormat="1" s="223"/>
    <row r="2270" customFormat="1" s="223"/>
    <row r="2271" customFormat="1" s="223"/>
    <row r="2272" customFormat="1" s="223"/>
    <row r="2273" customFormat="1" s="223"/>
    <row r="2274" customFormat="1" s="223"/>
    <row r="2275" customFormat="1" s="223"/>
    <row r="2276" customFormat="1" s="223"/>
    <row r="2277" customFormat="1" s="223"/>
    <row r="2278" customFormat="1" s="223"/>
    <row r="2279" customFormat="1" s="223"/>
    <row r="2280" customFormat="1" s="223"/>
    <row r="2281" customFormat="1" s="223"/>
    <row r="2282" customFormat="1" s="223"/>
    <row r="2283" customFormat="1" s="223"/>
    <row r="2284" customFormat="1" s="223"/>
    <row r="2285" customFormat="1" s="223"/>
    <row r="2286" customFormat="1" s="223"/>
    <row r="2287" customFormat="1" s="223"/>
    <row r="2288" customFormat="1" s="223"/>
    <row r="2289" customFormat="1" s="223"/>
    <row r="2290" customFormat="1" s="223"/>
    <row r="2291" customFormat="1" s="223"/>
    <row r="2292" customFormat="1" s="223"/>
    <row r="2293" customFormat="1" s="223"/>
    <row r="2294" customFormat="1" s="223"/>
    <row r="2295" customFormat="1" s="223"/>
    <row r="2296" customFormat="1" s="223"/>
    <row r="2297" customFormat="1" s="223"/>
    <row r="2298" customFormat="1" s="223"/>
    <row r="2299" customFormat="1" s="223"/>
    <row r="2300" customFormat="1" s="223"/>
    <row r="2301" customFormat="1" s="223"/>
    <row r="2302" customFormat="1" s="223"/>
    <row r="2303" customFormat="1" s="223"/>
    <row r="2304" customFormat="1" s="223"/>
    <row r="2305" customFormat="1" s="223"/>
    <row r="2306" customFormat="1" s="223"/>
    <row r="2307" customFormat="1" s="223"/>
    <row r="2308" customFormat="1" s="223"/>
    <row r="2309" customFormat="1" s="223"/>
    <row r="2310" customFormat="1" s="223"/>
    <row r="2311" customFormat="1" s="223"/>
    <row r="2312" customFormat="1" s="223"/>
    <row r="2313" customFormat="1" s="223"/>
    <row r="2314" customFormat="1" s="223"/>
    <row r="2315" customFormat="1" s="223"/>
    <row r="2316" customFormat="1" s="223"/>
    <row r="2317" customFormat="1" s="223"/>
    <row r="2318" customFormat="1" s="223"/>
    <row r="2319" customFormat="1" s="223"/>
    <row r="2320" customFormat="1" s="223"/>
    <row r="2321" customFormat="1" s="223"/>
    <row r="2322" customFormat="1" s="223"/>
    <row r="2323" customFormat="1" s="223"/>
    <row r="2324" customFormat="1" s="223"/>
    <row r="2325" customFormat="1" s="223"/>
    <row r="2326" customFormat="1" s="223"/>
    <row r="2327" customFormat="1" s="223"/>
    <row r="2328" customFormat="1" s="223"/>
    <row r="2329" customFormat="1" s="223"/>
    <row r="2330" customFormat="1" s="223"/>
    <row r="2331" customFormat="1" s="223"/>
    <row r="2332" customFormat="1" s="223"/>
    <row r="2333" customFormat="1" s="223"/>
    <row r="2334" customFormat="1" s="223"/>
    <row r="2335" customFormat="1" s="223"/>
    <row r="2336" customFormat="1" s="223"/>
    <row r="2337" customFormat="1" s="223"/>
    <row r="2338" customFormat="1" s="223"/>
    <row r="2339" customFormat="1" s="223"/>
    <row r="2340" customFormat="1" s="223"/>
    <row r="2341" customFormat="1" s="223"/>
    <row r="2342" customFormat="1" s="223"/>
    <row r="2343" customFormat="1" s="223"/>
    <row r="2344" customFormat="1" s="223"/>
    <row r="2345" customFormat="1" s="223"/>
    <row r="2346" customFormat="1" s="223"/>
    <row r="2347" customFormat="1" s="223"/>
    <row r="2348" customFormat="1" s="223"/>
    <row r="2349" customFormat="1" s="223"/>
    <row r="2350" customFormat="1" s="223"/>
    <row r="2351" customFormat="1" s="223"/>
    <row r="2352" customFormat="1" s="223"/>
    <row r="2353" customFormat="1" s="223"/>
    <row r="2354" customFormat="1" s="223"/>
    <row r="2355" customFormat="1" s="223"/>
    <row r="2356" customFormat="1" s="223"/>
    <row r="2357" customFormat="1" s="223"/>
    <row r="2358" customFormat="1" s="223"/>
    <row r="2359" customFormat="1" s="223"/>
    <row r="2360" customFormat="1" s="223"/>
    <row r="2361" customFormat="1" s="223"/>
    <row r="2362" customFormat="1" s="223"/>
    <row r="2363" customFormat="1" s="223"/>
    <row r="2364" customFormat="1" s="223"/>
    <row r="2365" customFormat="1" s="223"/>
    <row r="2366" customFormat="1" s="223"/>
    <row r="2367" customFormat="1" s="223"/>
    <row r="2368" customFormat="1" s="223"/>
    <row r="2369" customFormat="1" s="223"/>
    <row r="2370" customFormat="1" s="223"/>
    <row r="2371" customFormat="1" s="223"/>
    <row r="2372" customFormat="1" s="223"/>
    <row r="2373" customFormat="1" s="223"/>
    <row r="2374" customFormat="1" s="223"/>
    <row r="2375" customFormat="1" s="223"/>
    <row r="2376" customFormat="1" s="223"/>
    <row r="2377" customFormat="1" s="223"/>
    <row r="2378" customFormat="1" s="223"/>
    <row r="2379" customFormat="1" s="223"/>
    <row r="2380" customFormat="1" s="223"/>
    <row r="2381" customFormat="1" s="223"/>
    <row r="2382" customFormat="1" s="223"/>
    <row r="2383" customFormat="1" s="223"/>
    <row r="2384" customFormat="1" s="223"/>
    <row r="2385" customFormat="1" s="223"/>
    <row r="2386" customFormat="1" s="223"/>
    <row r="2387" customFormat="1" s="223"/>
    <row r="2388" customFormat="1" s="223"/>
    <row r="2389" customFormat="1" s="223"/>
    <row r="2390" customFormat="1" s="223"/>
    <row r="2391" customFormat="1" s="223"/>
    <row r="2392" customFormat="1" s="223"/>
    <row r="2393" customFormat="1" s="223"/>
    <row r="2394" customFormat="1" s="223"/>
    <row r="2395" customFormat="1" s="223"/>
    <row r="2396" customFormat="1" s="223"/>
    <row r="2397" customFormat="1" s="223"/>
    <row r="2398" customFormat="1" s="223"/>
    <row r="2399" customFormat="1" s="223"/>
    <row r="2400" customFormat="1" s="223"/>
    <row r="2401" customFormat="1" s="223"/>
    <row r="2402" customFormat="1" s="223"/>
    <row r="2403" customFormat="1" s="223"/>
    <row r="2404" customFormat="1" s="223"/>
    <row r="2405" customFormat="1" s="223"/>
    <row r="2406" customFormat="1" s="223"/>
    <row r="2407" customFormat="1" s="223"/>
    <row r="2408" customFormat="1" s="223"/>
    <row r="2409" customFormat="1" s="223"/>
    <row r="2410" customFormat="1" s="223"/>
    <row r="2411" customFormat="1" s="223"/>
    <row r="2412" customFormat="1" s="223"/>
    <row r="2413" customFormat="1" s="223"/>
    <row r="2414" customFormat="1" s="223"/>
    <row r="2415" customFormat="1" s="223"/>
    <row r="2416" customFormat="1" s="223"/>
    <row r="2417" customFormat="1" s="223"/>
    <row r="2418" customFormat="1" s="223"/>
    <row r="2419" customFormat="1" s="223"/>
    <row r="2420" customFormat="1" s="223"/>
    <row r="2421" customFormat="1" s="223"/>
    <row r="2422" customFormat="1" s="223"/>
    <row r="2423" customFormat="1" s="223"/>
    <row r="2424" customFormat="1" s="223"/>
    <row r="2425" customFormat="1" s="223"/>
    <row r="2426" customFormat="1" s="223"/>
    <row r="2427" customFormat="1" s="223"/>
    <row r="2428" customFormat="1" s="223"/>
    <row r="2429" customFormat="1" s="223"/>
    <row r="2430" customFormat="1" s="223"/>
    <row r="2431" customFormat="1" s="223"/>
    <row r="2432" customFormat="1" s="223"/>
    <row r="2433" customFormat="1" s="223"/>
    <row r="2434" customFormat="1" s="223"/>
    <row r="2435" customFormat="1" s="223"/>
    <row r="2436" customFormat="1" s="223"/>
    <row r="2437" customFormat="1" s="223"/>
    <row r="2438" customFormat="1" s="223"/>
    <row r="2439" customFormat="1" s="223"/>
    <row r="2440" customFormat="1" s="223"/>
    <row r="2441" customFormat="1" s="223"/>
    <row r="2442" customFormat="1" s="223"/>
    <row r="2443" customFormat="1" s="223"/>
    <row r="2444" customFormat="1" s="223"/>
    <row r="2445" customFormat="1" s="223"/>
    <row r="2446" customFormat="1" s="223"/>
    <row r="2447" customFormat="1" s="223"/>
    <row r="2448" customFormat="1" s="223"/>
    <row r="2449" customFormat="1" s="223"/>
    <row r="2450" customFormat="1" s="223"/>
    <row r="2451" customFormat="1" s="223"/>
    <row r="2452" customFormat="1" s="223"/>
    <row r="2453" customFormat="1" s="223"/>
    <row r="2454" customFormat="1" s="223"/>
    <row r="2455" customFormat="1" s="223"/>
    <row r="2456" customFormat="1" s="223"/>
    <row r="2457" customFormat="1" s="223"/>
    <row r="2458" customFormat="1" s="223"/>
    <row r="2459" customFormat="1" s="223"/>
    <row r="2460" customFormat="1" s="223"/>
    <row r="2461" customFormat="1" s="223"/>
    <row r="2462" customFormat="1" s="223"/>
    <row r="2463" customFormat="1" s="223"/>
    <row r="2464" customFormat="1" s="223"/>
    <row r="2465" customFormat="1" s="223"/>
    <row r="2466" customFormat="1" s="223"/>
    <row r="2467" customFormat="1" s="223"/>
    <row r="2468" customFormat="1" s="223"/>
    <row r="2469" customFormat="1" s="223"/>
    <row r="2470" customFormat="1" s="223"/>
    <row r="2471" customFormat="1" s="223"/>
    <row r="2472" customFormat="1" s="223"/>
    <row r="2473" customFormat="1" s="223"/>
    <row r="2474" customFormat="1" s="223"/>
    <row r="2475" customFormat="1" s="223"/>
    <row r="2476" customFormat="1" s="223"/>
    <row r="2477" customFormat="1" s="223"/>
    <row r="2478" customFormat="1" s="223"/>
    <row r="2479" customFormat="1" s="223"/>
    <row r="2480" customFormat="1" s="223"/>
    <row r="2481" customFormat="1" s="223"/>
    <row r="2482" customFormat="1" s="223"/>
    <row r="2483" customFormat="1" s="223"/>
    <row r="2484" customFormat="1" s="223"/>
    <row r="2485" customFormat="1" s="223"/>
    <row r="2486" customFormat="1" s="223"/>
    <row r="2487" customFormat="1" s="223"/>
    <row r="2488" customFormat="1" s="223"/>
    <row r="2489" customFormat="1" s="223"/>
    <row r="2490" customFormat="1" s="223"/>
    <row r="2491" customFormat="1" s="223"/>
    <row r="2492" customFormat="1" s="223"/>
    <row r="2493" customFormat="1" s="223"/>
    <row r="2494" customFormat="1" s="223"/>
    <row r="2495" customFormat="1" s="223"/>
    <row r="2496" customFormat="1" s="223"/>
    <row r="2497" customFormat="1" s="223"/>
    <row r="2498" customFormat="1" s="223"/>
    <row r="2499" customFormat="1" s="223"/>
    <row r="2500" customFormat="1" s="223"/>
    <row r="2501" customFormat="1" s="223"/>
    <row r="2502" customFormat="1" s="223"/>
    <row r="2503" customFormat="1" s="223"/>
    <row r="2504" customFormat="1" s="223"/>
    <row r="2505" customFormat="1" s="223"/>
    <row r="2506" customFormat="1" s="223"/>
    <row r="2507" customFormat="1" s="223"/>
    <row r="2508" customFormat="1" s="223"/>
    <row r="2509" customFormat="1" s="223"/>
    <row r="2510" customFormat="1" s="223"/>
    <row r="2511" customFormat="1" s="223"/>
    <row r="2512" customFormat="1" s="223"/>
    <row r="2513" customFormat="1" s="223"/>
    <row r="2514" customFormat="1" s="223"/>
    <row r="2515" customFormat="1" s="223"/>
    <row r="2516" customFormat="1" s="223"/>
    <row r="2517" customFormat="1" s="223"/>
    <row r="2518" customFormat="1" s="223"/>
    <row r="2519" customFormat="1" s="223"/>
    <row r="2520" customFormat="1" s="223"/>
    <row r="2521" customFormat="1" s="223"/>
    <row r="2522" customFormat="1" s="223"/>
    <row r="2523" customFormat="1" s="223"/>
    <row r="2524" customFormat="1" s="223"/>
    <row r="2525" customFormat="1" s="223"/>
    <row r="2526" customFormat="1" s="223"/>
    <row r="2527" customFormat="1" s="223"/>
    <row r="2528" customFormat="1" s="223"/>
    <row r="2529" customFormat="1" s="223"/>
    <row r="2530" customFormat="1" s="223"/>
    <row r="2531" customFormat="1" s="223"/>
    <row r="2532" customFormat="1" s="223"/>
    <row r="2533" customFormat="1" s="223"/>
    <row r="2534" customFormat="1" s="223"/>
    <row r="2535" customFormat="1" s="223"/>
    <row r="2536" customFormat="1" s="223"/>
    <row r="2537" customFormat="1" s="223"/>
    <row r="2538" customFormat="1" s="223"/>
    <row r="2539" customFormat="1" s="223"/>
    <row r="2540" customFormat="1" s="223"/>
    <row r="2541" customFormat="1" s="223"/>
    <row r="2542" customFormat="1" s="223"/>
    <row r="2543" customFormat="1" s="223"/>
    <row r="2544" customFormat="1" s="223"/>
    <row r="2545" customFormat="1" s="223"/>
    <row r="2546" customFormat="1" s="223"/>
    <row r="2547" customFormat="1" s="223"/>
    <row r="2548" customFormat="1" s="223"/>
    <row r="2549" customFormat="1" s="223"/>
    <row r="2550" customFormat="1" s="223"/>
    <row r="2551" customFormat="1" s="223"/>
    <row r="2552" customFormat="1" s="223"/>
    <row r="2553" customFormat="1" s="223"/>
    <row r="2554" customFormat="1" s="223"/>
    <row r="2555" customFormat="1" s="223"/>
    <row r="2556" customFormat="1" s="223"/>
    <row r="2557" customFormat="1" s="223"/>
    <row r="2558" customFormat="1" s="223"/>
    <row r="2559" customFormat="1" s="223"/>
    <row r="2560" customFormat="1" s="223"/>
    <row r="2561" customFormat="1" s="223"/>
    <row r="2562" customFormat="1" s="223"/>
    <row r="2563" customFormat="1" s="223"/>
    <row r="2564" customFormat="1" s="223"/>
    <row r="2565" customFormat="1" s="223"/>
    <row r="2566" customFormat="1" s="223"/>
    <row r="2567" customFormat="1" s="223"/>
    <row r="2568" customFormat="1" s="223"/>
    <row r="2569" customFormat="1" s="223"/>
    <row r="2570" customFormat="1" s="223"/>
    <row r="2571" customFormat="1" s="223"/>
    <row r="2572" customFormat="1" s="223"/>
    <row r="2573" customFormat="1" s="223"/>
    <row r="2574" customFormat="1" s="223"/>
    <row r="2575" customFormat="1" s="223"/>
    <row r="2576" customFormat="1" s="223"/>
    <row r="2577" customFormat="1" s="223"/>
    <row r="2578" customFormat="1" s="223"/>
    <row r="2579" customFormat="1" s="223"/>
    <row r="2580" customFormat="1" s="223"/>
    <row r="2581" customFormat="1" s="223"/>
    <row r="2582" customFormat="1" s="223"/>
    <row r="2583" customFormat="1" s="223"/>
    <row r="2584" customFormat="1" s="223"/>
    <row r="2585" customFormat="1" s="223"/>
    <row r="2586" customFormat="1" s="223"/>
    <row r="2587" customFormat="1" s="223"/>
    <row r="2588" customFormat="1" s="223"/>
    <row r="2589" customFormat="1" s="223"/>
    <row r="2590" customFormat="1" s="223"/>
    <row r="2591" customFormat="1" s="223"/>
    <row r="2592" customFormat="1" s="223"/>
    <row r="2593" customFormat="1" s="223"/>
    <row r="2594" customFormat="1" s="223"/>
    <row r="2595" customFormat="1" s="223"/>
    <row r="2596" customFormat="1" s="223"/>
    <row r="2597" customFormat="1" s="223"/>
    <row r="2598" customFormat="1" s="223"/>
    <row r="2599" customFormat="1" s="223"/>
    <row r="2600" customFormat="1" s="223"/>
    <row r="2601" customFormat="1" s="223"/>
    <row r="2602" customFormat="1" s="223"/>
    <row r="2603" customFormat="1" s="223"/>
    <row r="2604" customFormat="1" s="223"/>
    <row r="2605" customFormat="1" s="223"/>
    <row r="2606" customFormat="1" s="223"/>
    <row r="2607" customFormat="1" s="223"/>
    <row r="2608" customFormat="1" s="223"/>
    <row r="2609" customFormat="1" s="223"/>
    <row r="2610" customFormat="1" s="223"/>
    <row r="2611" customFormat="1" s="223"/>
    <row r="2612" customFormat="1" s="223"/>
    <row r="2613" customFormat="1" s="223"/>
    <row r="2614" customFormat="1" s="223"/>
    <row r="2615" customFormat="1" s="223"/>
    <row r="2616" customFormat="1" s="223"/>
    <row r="2617" customFormat="1" s="223"/>
    <row r="2618" customFormat="1" s="223"/>
    <row r="2619" customFormat="1" s="223"/>
    <row r="2620" customFormat="1" s="223"/>
    <row r="2621" customFormat="1" s="223"/>
    <row r="2622" customFormat="1" s="223"/>
    <row r="2623" customFormat="1" s="223"/>
    <row r="2624" customFormat="1" s="223"/>
    <row r="2625" customFormat="1" s="223"/>
    <row r="2626" customFormat="1" s="223"/>
    <row r="2627" customFormat="1" s="223"/>
    <row r="2628" customFormat="1" s="223"/>
    <row r="2629" customFormat="1" s="223"/>
    <row r="2630" customFormat="1" s="223"/>
    <row r="2631" customFormat="1" s="223"/>
    <row r="2632" customFormat="1" s="223"/>
    <row r="2633" customFormat="1" s="223"/>
    <row r="2634" customFormat="1" s="223"/>
    <row r="2635" customFormat="1" s="223"/>
    <row r="2636" customFormat="1" s="223"/>
    <row r="2637" customFormat="1" s="223"/>
    <row r="2638" customFormat="1" s="223"/>
    <row r="2639" customFormat="1" s="223"/>
    <row r="2640" customFormat="1" s="223"/>
    <row r="2641" customFormat="1" s="223"/>
    <row r="2642" customFormat="1" s="223"/>
    <row r="2643" customFormat="1" s="223"/>
    <row r="2644" customFormat="1" s="223"/>
    <row r="2645" customFormat="1" s="223"/>
    <row r="2646" customFormat="1" s="223"/>
    <row r="2647" customFormat="1" s="223"/>
    <row r="2648" customFormat="1" s="223"/>
    <row r="2649" customFormat="1" s="223"/>
    <row r="2650" customFormat="1" s="223"/>
    <row r="2651" customFormat="1" s="223"/>
    <row r="2652" customFormat="1" s="223"/>
    <row r="2653" customFormat="1" s="223"/>
    <row r="2654" customFormat="1" s="223"/>
    <row r="2655" customFormat="1" s="223"/>
    <row r="2656" customFormat="1" s="223"/>
    <row r="2657" customFormat="1" s="223"/>
    <row r="2658" customFormat="1" s="223"/>
    <row r="2659" customFormat="1" s="223"/>
    <row r="2660" customFormat="1" s="223"/>
    <row r="2661" customFormat="1" s="223"/>
    <row r="2662" customFormat="1" s="223"/>
    <row r="2663" customFormat="1" s="223"/>
    <row r="2664" customFormat="1" s="223"/>
    <row r="2665" customFormat="1" s="223"/>
    <row r="2666" customFormat="1" s="223"/>
    <row r="2667" customFormat="1" s="223"/>
    <row r="2668" customFormat="1" s="223"/>
    <row r="2669" customFormat="1" s="223"/>
    <row r="2670" customFormat="1" s="223"/>
    <row r="2671" customFormat="1" s="223"/>
    <row r="2672" customFormat="1" s="223"/>
    <row r="2673" customFormat="1" s="223"/>
    <row r="2674" customFormat="1" s="223"/>
    <row r="2675" customFormat="1" s="223"/>
    <row r="2676" customFormat="1" s="223"/>
    <row r="2677" customFormat="1" s="223"/>
    <row r="2678" customFormat="1" s="223"/>
    <row r="2679" customFormat="1" s="223"/>
    <row r="2680" customFormat="1" s="223"/>
    <row r="2681" customFormat="1" s="223"/>
    <row r="2682" customFormat="1" s="223"/>
    <row r="2683" customFormat="1" s="223"/>
    <row r="2684" customFormat="1" s="223"/>
    <row r="2685" customFormat="1" s="223"/>
    <row r="2686" customFormat="1" s="223"/>
    <row r="2687" customFormat="1" s="223"/>
    <row r="2688" customFormat="1" s="223"/>
    <row r="2689" customFormat="1" s="223"/>
    <row r="2690" customFormat="1" s="223"/>
    <row r="2691" customFormat="1" s="223"/>
    <row r="2692" customFormat="1" s="223"/>
    <row r="2693" customFormat="1" s="223"/>
    <row r="2694" customFormat="1" s="223"/>
    <row r="2695" customFormat="1" s="223"/>
    <row r="2696" customFormat="1" s="223"/>
    <row r="2697" customFormat="1" s="223"/>
    <row r="2698" customFormat="1" s="223"/>
    <row r="2699" customFormat="1" s="223"/>
    <row r="2700" customFormat="1" s="223"/>
    <row r="2701" customFormat="1" s="223"/>
    <row r="2702" customFormat="1" s="223"/>
    <row r="2703" customFormat="1" s="223"/>
    <row r="2704" customFormat="1" s="223"/>
    <row r="2705" customFormat="1" s="223"/>
    <row r="2706" customFormat="1" s="223"/>
    <row r="2707" customFormat="1" s="223"/>
    <row r="2708" customFormat="1" s="223"/>
    <row r="2709" customFormat="1" s="223"/>
    <row r="2710" customFormat="1" s="223"/>
    <row r="2711" customFormat="1" s="223"/>
    <row r="2712" customFormat="1" s="223"/>
    <row r="2713" customFormat="1" s="223"/>
    <row r="2714" customFormat="1" s="223"/>
    <row r="2715" customFormat="1" s="223"/>
    <row r="2716" customFormat="1" s="223"/>
    <row r="2717" customFormat="1" s="223"/>
    <row r="2718" customFormat="1" s="223"/>
    <row r="2719" customFormat="1" s="223"/>
    <row r="2720" customFormat="1" s="223"/>
    <row r="2721" customFormat="1" s="223"/>
    <row r="2722" customFormat="1" s="223"/>
    <row r="2723" customFormat="1" s="223"/>
    <row r="2724" customFormat="1" s="223"/>
    <row r="2725" customFormat="1" s="223"/>
    <row r="2726" customFormat="1" s="223"/>
    <row r="2727" customFormat="1" s="223"/>
    <row r="2728" customFormat="1" s="223"/>
    <row r="2729" customFormat="1" s="223"/>
    <row r="2730" customFormat="1" s="223"/>
    <row r="2731" customFormat="1" s="223"/>
    <row r="2732" customFormat="1" s="223"/>
    <row r="2733" customFormat="1" s="223"/>
    <row r="2734" customFormat="1" s="223"/>
    <row r="2735" customFormat="1" s="223"/>
    <row r="2736" customFormat="1" s="223"/>
    <row r="2737" customFormat="1" s="223"/>
    <row r="2738" customFormat="1" s="223"/>
    <row r="2739" customFormat="1" s="223"/>
    <row r="2740" customFormat="1" s="223"/>
    <row r="2741" customFormat="1" s="223"/>
    <row r="2742" customFormat="1" s="223"/>
    <row r="2743" customFormat="1" s="223"/>
    <row r="2744" customFormat="1" s="223"/>
    <row r="2745" customFormat="1" s="223"/>
    <row r="2746" customFormat="1" s="223"/>
    <row r="2747" customFormat="1" s="223"/>
    <row r="2748" customFormat="1" s="223"/>
    <row r="2749" customFormat="1" s="223"/>
    <row r="2750" customFormat="1" s="223"/>
    <row r="2751" customFormat="1" s="223"/>
    <row r="2752" customFormat="1" s="223"/>
    <row r="2753" customFormat="1" s="223"/>
    <row r="2754" customFormat="1" s="223"/>
    <row r="2755" customFormat="1" s="223"/>
    <row r="2756" customFormat="1" s="223"/>
    <row r="2757" customFormat="1" s="223"/>
    <row r="2758" customFormat="1" s="223"/>
    <row r="2759" customFormat="1" s="223"/>
    <row r="2760" customFormat="1" s="223"/>
    <row r="2761" customFormat="1" s="223"/>
    <row r="2762" customFormat="1" s="223"/>
    <row r="2763" customFormat="1" s="223"/>
    <row r="2764" customFormat="1" s="223"/>
    <row r="2765" customFormat="1" s="223"/>
    <row r="2766" customFormat="1" s="223"/>
    <row r="2767" customFormat="1" s="223"/>
    <row r="2768" customFormat="1" s="223"/>
    <row r="2769" customFormat="1" s="223"/>
    <row r="2770" customFormat="1" s="223"/>
    <row r="2771" customFormat="1" s="223"/>
    <row r="2772" customFormat="1" s="223"/>
    <row r="2773" customFormat="1" s="223"/>
    <row r="2774" customFormat="1" s="223"/>
    <row r="2775" customFormat="1" s="223"/>
    <row r="2776" customFormat="1" s="223"/>
    <row r="2777" customFormat="1" s="223"/>
    <row r="2778" customFormat="1" s="223"/>
    <row r="2779" customFormat="1" s="223"/>
    <row r="2780" customFormat="1" s="223"/>
    <row r="2781" customFormat="1" s="223"/>
    <row r="2782" customFormat="1" s="223"/>
    <row r="2783" customFormat="1" s="223"/>
    <row r="2784" customFormat="1" s="223"/>
    <row r="2785" customFormat="1" s="223"/>
    <row r="2786" customFormat="1" s="223"/>
    <row r="2787" customFormat="1" s="223"/>
    <row r="2788" customFormat="1" s="223"/>
    <row r="2789" customFormat="1" s="223"/>
    <row r="2790" customFormat="1" s="223"/>
    <row r="2791" customFormat="1" s="223"/>
    <row r="2792" customFormat="1" s="223"/>
    <row r="2793" customFormat="1" s="223"/>
    <row r="2794" customFormat="1" s="223"/>
    <row r="2795" customFormat="1" s="223"/>
    <row r="2796" customFormat="1" s="223"/>
    <row r="2797" customFormat="1" s="223"/>
    <row r="2798" customFormat="1" s="223"/>
    <row r="2799" customFormat="1" s="223"/>
    <row r="2800" customFormat="1" s="223"/>
    <row r="2801" customFormat="1" s="223"/>
    <row r="2802" customFormat="1" s="223"/>
    <row r="2803" customFormat="1" s="223"/>
    <row r="2804" customFormat="1" s="223"/>
    <row r="2805" customFormat="1" s="223"/>
    <row r="2806" customFormat="1" s="223"/>
    <row r="2807" customFormat="1" s="223"/>
    <row r="2808" customFormat="1" s="223"/>
    <row r="2809" customFormat="1" s="223"/>
    <row r="2810" customFormat="1" s="223"/>
    <row r="2811" customFormat="1" s="223"/>
    <row r="2812" customFormat="1" s="223"/>
    <row r="2813" customFormat="1" s="223"/>
    <row r="2814" customFormat="1" s="223"/>
    <row r="2815" customFormat="1" s="223"/>
    <row r="2816" customFormat="1" s="223"/>
    <row r="2817" customFormat="1" s="223"/>
    <row r="2818" customFormat="1" s="223"/>
    <row r="2819" customFormat="1" s="223"/>
    <row r="2820" customFormat="1" s="223"/>
    <row r="2821" customFormat="1" s="223"/>
    <row r="2822" customFormat="1" s="223"/>
    <row r="2823" customFormat="1" s="223"/>
    <row r="2824" customFormat="1" s="223"/>
    <row r="2825" customFormat="1" s="223"/>
    <row r="2826" customFormat="1" s="223"/>
    <row r="2827" customFormat="1" s="223"/>
    <row r="2828" customFormat="1" s="223"/>
    <row r="2829" customFormat="1" s="223"/>
    <row r="2830" customFormat="1" s="223"/>
    <row r="2831" customFormat="1" s="223"/>
    <row r="2832" customFormat="1" s="223"/>
    <row r="2833" customFormat="1" s="223"/>
    <row r="2834" customFormat="1" s="223"/>
    <row r="2835" customFormat="1" s="223"/>
    <row r="2836" customFormat="1" s="223"/>
    <row r="2837" customFormat="1" s="223"/>
    <row r="2838" customFormat="1" s="223"/>
    <row r="2839" customFormat="1" s="223"/>
    <row r="2840" customFormat="1" s="223"/>
    <row r="2841" customFormat="1" s="223"/>
    <row r="2842" customFormat="1" s="223"/>
    <row r="2843" customFormat="1" s="223"/>
    <row r="2844" customFormat="1" s="223"/>
    <row r="2845" customFormat="1" s="223"/>
    <row r="2846" customFormat="1" s="223"/>
    <row r="2847" customFormat="1" s="223"/>
    <row r="2848" customFormat="1" s="223"/>
    <row r="2849" customFormat="1" s="223"/>
    <row r="2850" customFormat="1" s="223"/>
    <row r="2851" customFormat="1" s="223"/>
    <row r="2852" customFormat="1" s="223"/>
    <row r="2853" customFormat="1" s="223"/>
    <row r="2854" customFormat="1" s="223"/>
    <row r="2855" customFormat="1" s="223"/>
    <row r="2856" customFormat="1" s="223"/>
    <row r="2857" customFormat="1" s="223"/>
    <row r="2858" customFormat="1" s="223"/>
    <row r="2859" customFormat="1" s="223"/>
    <row r="2860" customFormat="1" s="223"/>
    <row r="2861" customFormat="1" s="223"/>
    <row r="2862" customFormat="1" s="223"/>
    <row r="2863" customFormat="1" s="223"/>
    <row r="2864" customFormat="1" s="223"/>
    <row r="2865" customFormat="1" s="223"/>
    <row r="2866" customFormat="1" s="223"/>
    <row r="2867" customFormat="1" s="223"/>
    <row r="2868" customFormat="1" s="223"/>
    <row r="2869" customFormat="1" s="223"/>
    <row r="2870" customFormat="1" s="223"/>
    <row r="2871" customFormat="1" s="223"/>
    <row r="2872" customFormat="1" s="223"/>
    <row r="2873" customFormat="1" s="223"/>
    <row r="2874" customFormat="1" s="223"/>
    <row r="2875" customFormat="1" s="223"/>
    <row r="2876" customFormat="1" s="223"/>
    <row r="2877" customFormat="1" s="223"/>
    <row r="2878" customFormat="1" s="223"/>
    <row r="2879" customFormat="1" s="223"/>
    <row r="2880" customFormat="1" s="223"/>
    <row r="2881" customFormat="1" s="223"/>
    <row r="2882" customFormat="1" s="223"/>
    <row r="2883" customFormat="1" s="223"/>
    <row r="2884" customFormat="1" s="223"/>
    <row r="2885" customFormat="1" s="223"/>
    <row r="2886" customFormat="1" s="223"/>
    <row r="2887" customFormat="1" s="223"/>
    <row r="2888" customFormat="1" s="223"/>
    <row r="2889" customFormat="1" s="223"/>
    <row r="2890" customFormat="1" s="223"/>
    <row r="2891" customFormat="1" s="223"/>
    <row r="2892" customFormat="1" s="223"/>
    <row r="2893" customFormat="1" s="223"/>
    <row r="2894" customFormat="1" s="223"/>
    <row r="2895" customFormat="1" s="223"/>
    <row r="2896" customFormat="1" s="223"/>
    <row r="2897" customFormat="1" s="223"/>
    <row r="2898" customFormat="1" s="223"/>
    <row r="2899" customFormat="1" s="223"/>
    <row r="2900" customFormat="1" s="223"/>
    <row r="2901" customFormat="1" s="223"/>
    <row r="2902" customFormat="1" s="223"/>
    <row r="2903" customFormat="1" s="223"/>
    <row r="2904" customFormat="1" s="223"/>
    <row r="2905" customFormat="1" s="223"/>
    <row r="2906" customFormat="1" s="223"/>
    <row r="2907" customFormat="1" s="223"/>
    <row r="2908" customFormat="1" s="223"/>
    <row r="2909" customFormat="1" s="223"/>
    <row r="2910" customFormat="1" s="223"/>
    <row r="2911" customFormat="1" s="223"/>
    <row r="2912" customFormat="1" s="223"/>
    <row r="2913" customFormat="1" s="223"/>
    <row r="2914" customFormat="1" s="223"/>
    <row r="2915" customFormat="1" s="223"/>
    <row r="2916" customFormat="1" s="223"/>
    <row r="2917" customFormat="1" s="223"/>
    <row r="2918" customFormat="1" s="223"/>
    <row r="2919" customFormat="1" s="223"/>
    <row r="2920" customFormat="1" s="223"/>
    <row r="2921" customFormat="1" s="223"/>
    <row r="2922" customFormat="1" s="223"/>
    <row r="2923" customFormat="1" s="223"/>
    <row r="2924" customFormat="1" s="223"/>
    <row r="2925" customFormat="1" s="223"/>
    <row r="2926" customFormat="1" s="223"/>
    <row r="2927" customFormat="1" s="223"/>
    <row r="2928" customFormat="1" s="223"/>
    <row r="2929" customFormat="1" s="223"/>
    <row r="2930" customFormat="1" s="223"/>
    <row r="2931" customFormat="1" s="223"/>
    <row r="2932" customFormat="1" s="223"/>
    <row r="2933" customFormat="1" s="223"/>
    <row r="2934" customFormat="1" s="223"/>
    <row r="2935" customFormat="1" s="223"/>
    <row r="2936" customFormat="1" s="223"/>
    <row r="2937" customFormat="1" s="223"/>
    <row r="2938" customFormat="1" s="223"/>
    <row r="2939" customFormat="1" s="223"/>
    <row r="2940" customFormat="1" s="223"/>
    <row r="2941" customFormat="1" s="223"/>
    <row r="2942" customFormat="1" s="223"/>
    <row r="2943" customFormat="1" s="223"/>
    <row r="2944" customFormat="1" s="223"/>
    <row r="2945" customFormat="1" s="223"/>
    <row r="2946" customFormat="1" s="223"/>
    <row r="2947" customFormat="1" s="223"/>
    <row r="2948" customFormat="1" s="223"/>
    <row r="2949" customFormat="1" s="223"/>
    <row r="2950" customFormat="1" s="223"/>
    <row r="2951" customFormat="1" s="223"/>
    <row r="2952" customFormat="1" s="223"/>
    <row r="2953" customFormat="1" s="223"/>
    <row r="2954" customFormat="1" s="223"/>
    <row r="2955" customFormat="1" s="223"/>
    <row r="2956" customFormat="1" s="223"/>
    <row r="2957" customFormat="1" s="223"/>
    <row r="2958" customFormat="1" s="223"/>
    <row r="2959" customFormat="1" s="223"/>
    <row r="2960" customFormat="1" s="223"/>
    <row r="2961" customFormat="1" s="223"/>
    <row r="2962" customFormat="1" s="223"/>
    <row r="2963" customFormat="1" s="223"/>
    <row r="2964" customFormat="1" s="223"/>
    <row r="2965" customFormat="1" s="223"/>
    <row r="2966" customFormat="1" s="223"/>
    <row r="2967" customFormat="1" s="223"/>
    <row r="2968" customFormat="1" s="223"/>
    <row r="2969" customFormat="1" s="223"/>
    <row r="2970" customFormat="1" s="223"/>
    <row r="2971" customFormat="1" s="223"/>
    <row r="2972" customFormat="1" s="223"/>
    <row r="2973" customFormat="1" s="223"/>
    <row r="2974" customFormat="1" s="223"/>
    <row r="2975" customFormat="1" s="223"/>
    <row r="2976" customFormat="1" s="223"/>
    <row r="2977" customFormat="1" s="223"/>
    <row r="2978" customFormat="1" s="223"/>
    <row r="2979" customFormat="1" s="223"/>
    <row r="2980" customFormat="1" s="223"/>
    <row r="2981" customFormat="1" s="223"/>
    <row r="2982" customFormat="1" s="223"/>
    <row r="2983" customFormat="1" s="223"/>
    <row r="2984" customFormat="1" s="223"/>
    <row r="2985" customFormat="1" s="223"/>
    <row r="2986" customFormat="1" s="223"/>
    <row r="2987" customFormat="1" s="223"/>
    <row r="2988" customFormat="1" s="223"/>
    <row r="2989" customFormat="1" s="223"/>
    <row r="2990" customFormat="1" s="223"/>
    <row r="2991" customFormat="1" s="223"/>
    <row r="2992" customFormat="1" s="223"/>
    <row r="2993" customFormat="1" s="223"/>
    <row r="2994" customFormat="1" s="223"/>
    <row r="2995" customFormat="1" s="223"/>
    <row r="2996" customFormat="1" s="223"/>
    <row r="2997" customFormat="1" s="223"/>
    <row r="2998" customFormat="1" s="223"/>
    <row r="2999" customFormat="1" s="223"/>
    <row r="3000" customFormat="1" s="223"/>
    <row r="3001" customFormat="1" s="223"/>
    <row r="3002" customFormat="1" s="223"/>
    <row r="3003" customFormat="1" s="223"/>
    <row r="3004" customFormat="1" s="223"/>
    <row r="3005" customFormat="1" s="223"/>
    <row r="3006" customFormat="1" s="223"/>
    <row r="3007" customFormat="1" s="223"/>
    <row r="3008" customFormat="1" s="223"/>
    <row r="3009" customFormat="1" s="223"/>
    <row r="3010" customFormat="1" s="223"/>
    <row r="3011" customFormat="1" s="223"/>
    <row r="3012" customFormat="1" s="223"/>
    <row r="3013" customFormat="1" s="223"/>
    <row r="3014" customFormat="1" s="223"/>
    <row r="3015" customFormat="1" s="223"/>
    <row r="3016" customFormat="1" s="223"/>
    <row r="3017" customFormat="1" s="223"/>
    <row r="3018" customFormat="1" s="223"/>
    <row r="3019" customFormat="1" s="223"/>
    <row r="3020" customFormat="1" s="223"/>
    <row r="3021" customFormat="1" s="223"/>
    <row r="3022" customFormat="1" s="223"/>
    <row r="3023" customFormat="1" s="223"/>
    <row r="3024" customFormat="1" s="223"/>
    <row r="3025" customFormat="1" s="223"/>
    <row r="3026" customFormat="1" s="223"/>
    <row r="3027" customFormat="1" s="223"/>
    <row r="3028" customFormat="1" s="223"/>
    <row r="3029" customFormat="1" s="223"/>
    <row r="3030" customFormat="1" s="223"/>
    <row r="3031" customFormat="1" s="223"/>
    <row r="3032" customFormat="1" s="223"/>
    <row r="3033" customFormat="1" s="223"/>
    <row r="3034" customFormat="1" s="223"/>
    <row r="3035" customFormat="1" s="223"/>
    <row r="3036" customFormat="1" s="223"/>
    <row r="3037" customFormat="1" s="223"/>
    <row r="3038" customFormat="1" s="223"/>
    <row r="3039" customFormat="1" s="223"/>
    <row r="3040" customFormat="1" s="223"/>
    <row r="3041" customFormat="1" s="223"/>
    <row r="3042" customFormat="1" s="223"/>
    <row r="3043" customFormat="1" s="223"/>
    <row r="3044" customFormat="1" s="223"/>
    <row r="3045" customFormat="1" s="223"/>
    <row r="3046" customFormat="1" s="223"/>
    <row r="3047" customFormat="1" s="223"/>
    <row r="3048" customFormat="1" s="223"/>
    <row r="3049" customFormat="1" s="223"/>
    <row r="3050" customFormat="1" s="223"/>
    <row r="3051" customFormat="1" s="223"/>
    <row r="3052" customFormat="1" s="223"/>
    <row r="3053" customFormat="1" s="223"/>
    <row r="3054" customFormat="1" s="223"/>
    <row r="3055" customFormat="1" s="223"/>
    <row r="3056" customFormat="1" s="223"/>
    <row r="3057" customFormat="1" s="223"/>
    <row r="3058" customFormat="1" s="223"/>
    <row r="3059" customFormat="1" s="223"/>
    <row r="3060" customFormat="1" s="223"/>
    <row r="3061" customFormat="1" s="223"/>
    <row r="3062" customFormat="1" s="223"/>
    <row r="3063" customFormat="1" s="223"/>
    <row r="3064" customFormat="1" s="223"/>
    <row r="3065" customFormat="1" s="223"/>
    <row r="3066" customFormat="1" s="223"/>
    <row r="3067" customFormat="1" s="223"/>
    <row r="3068" customFormat="1" s="223"/>
    <row r="3069" customFormat="1" s="223"/>
    <row r="3070" customFormat="1" s="223"/>
    <row r="3071" customFormat="1" s="223"/>
    <row r="3072" customFormat="1" s="223"/>
    <row r="3073" customFormat="1" s="223"/>
    <row r="3074" customFormat="1" s="223"/>
    <row r="3075" customFormat="1" s="223"/>
    <row r="3076" customFormat="1" s="223"/>
    <row r="3077" customFormat="1" s="223"/>
    <row r="3078" customFormat="1" s="223"/>
    <row r="3079" customFormat="1" s="223"/>
    <row r="3080" customFormat="1" s="223"/>
    <row r="3081" customFormat="1" s="223"/>
    <row r="3082" customFormat="1" s="223"/>
    <row r="3083" customFormat="1" s="223"/>
    <row r="3084" customFormat="1" s="223"/>
    <row r="3085" customFormat="1" s="223"/>
    <row r="3086" customFormat="1" s="223"/>
    <row r="3087" customFormat="1" s="223"/>
    <row r="3088" customFormat="1" s="223"/>
    <row r="3089" customFormat="1" s="223"/>
    <row r="3090" customFormat="1" s="223"/>
    <row r="3091" customFormat="1" s="223"/>
    <row r="3092" customFormat="1" s="223"/>
    <row r="3093" customFormat="1" s="223"/>
    <row r="3094" customFormat="1" s="223"/>
    <row r="3095" customFormat="1" s="223"/>
    <row r="3096" customFormat="1" s="223"/>
    <row r="3097" customFormat="1" s="223"/>
    <row r="3098" customFormat="1" s="223"/>
    <row r="3099" customFormat="1" s="223"/>
    <row r="3100" customFormat="1" s="223"/>
    <row r="3101" customFormat="1" s="223"/>
    <row r="3102" customFormat="1" s="223"/>
    <row r="3103" customFormat="1" s="223"/>
    <row r="3104" customFormat="1" s="223"/>
    <row r="3105" customFormat="1" s="223"/>
    <row r="3106" customFormat="1" s="223"/>
    <row r="3107" customFormat="1" s="223"/>
    <row r="3108" customFormat="1" s="223"/>
    <row r="3109" customFormat="1" s="223"/>
    <row r="3110" customFormat="1" s="223"/>
    <row r="3111" customFormat="1" s="223"/>
    <row r="3112" customFormat="1" s="223"/>
    <row r="3113" customFormat="1" s="223"/>
    <row r="3114" customFormat="1" s="223"/>
    <row r="3115" customFormat="1" s="223"/>
    <row r="3116" customFormat="1" s="223"/>
    <row r="3117" customFormat="1" s="223"/>
    <row r="3118" customFormat="1" s="223"/>
    <row r="3119" customFormat="1" s="223"/>
    <row r="3120" customFormat="1" s="223"/>
    <row r="3121" customFormat="1" s="223"/>
    <row r="3122" customFormat="1" s="223"/>
    <row r="3123" customFormat="1" s="223"/>
    <row r="3124" customFormat="1" s="223"/>
    <row r="3125" customFormat="1" s="223"/>
    <row r="3126" customFormat="1" s="223"/>
    <row r="3127" customFormat="1" s="223"/>
    <row r="3128" customFormat="1" s="223"/>
    <row r="3129" customFormat="1" s="223"/>
    <row r="3130" customFormat="1" s="223"/>
    <row r="3131" customFormat="1" s="223"/>
    <row r="3132" customFormat="1" s="223"/>
    <row r="3133" customFormat="1" s="223"/>
    <row r="3134" customFormat="1" s="223"/>
    <row r="3135" customFormat="1" s="223"/>
    <row r="3136" customFormat="1" s="223"/>
    <row r="3137" customFormat="1" s="223"/>
    <row r="3138" customFormat="1" s="223"/>
    <row r="3139" customFormat="1" s="223"/>
    <row r="3140" customFormat="1" s="223"/>
    <row r="3141" customFormat="1" s="223"/>
    <row r="3142" customFormat="1" s="223"/>
    <row r="3143" customFormat="1" s="223"/>
    <row r="3144" customFormat="1" s="223"/>
    <row r="3145" customFormat="1" s="223"/>
    <row r="3146" customFormat="1" s="223"/>
    <row r="3147" customFormat="1" s="223"/>
    <row r="3148" customFormat="1" s="223"/>
    <row r="3149" customFormat="1" s="223"/>
    <row r="3150" customFormat="1" s="223"/>
    <row r="3151" customFormat="1" s="223"/>
    <row r="3152" customFormat="1" s="223"/>
    <row r="3153" customFormat="1" s="223"/>
    <row r="3154" customFormat="1" s="223"/>
    <row r="3155" customFormat="1" s="223"/>
    <row r="3156" customFormat="1" s="223"/>
    <row r="3157" customFormat="1" s="223"/>
    <row r="3158" customFormat="1" s="223"/>
    <row r="3159" customFormat="1" s="223"/>
    <row r="3160" customFormat="1" s="223"/>
    <row r="3161" customFormat="1" s="223"/>
    <row r="3162" customFormat="1" s="223"/>
    <row r="3163" customFormat="1" s="223"/>
    <row r="3164" customFormat="1" s="223"/>
    <row r="3165" customFormat="1" s="223"/>
    <row r="3166" customFormat="1" s="223"/>
    <row r="3167" customFormat="1" s="223"/>
    <row r="3168" customFormat="1" s="223"/>
    <row r="3169" customFormat="1" s="223"/>
    <row r="3170" customFormat="1" s="223"/>
    <row r="3171" customFormat="1" s="223"/>
    <row r="3172" customFormat="1" s="223"/>
    <row r="3173" customFormat="1" s="223"/>
    <row r="3174" customFormat="1" s="223"/>
    <row r="3175" customFormat="1" s="223"/>
    <row r="3176" customFormat="1" s="223"/>
    <row r="3177" customFormat="1" s="223"/>
    <row r="3178" customFormat="1" s="223"/>
    <row r="3179" customFormat="1" s="223"/>
    <row r="3180" customFormat="1" s="223"/>
    <row r="3181" customFormat="1" s="223"/>
    <row r="3182" customFormat="1" s="223"/>
    <row r="3183" customFormat="1" s="223"/>
    <row r="3184" customFormat="1" s="223"/>
    <row r="3185" customFormat="1" s="223"/>
    <row r="3186" customFormat="1" s="223"/>
    <row r="3187" customFormat="1" s="223"/>
    <row r="3188" customFormat="1" s="223"/>
    <row r="3189" customFormat="1" s="223"/>
    <row r="3190" customFormat="1" s="223"/>
    <row r="3191" customFormat="1" s="223"/>
    <row r="3192" customFormat="1" s="223"/>
    <row r="3193" customFormat="1" s="223"/>
    <row r="3194" customFormat="1" s="223"/>
    <row r="3195" customFormat="1" s="223"/>
    <row r="3196" customFormat="1" s="223"/>
    <row r="3197" customFormat="1" s="223"/>
    <row r="3198" customFormat="1" s="223"/>
    <row r="3199" customFormat="1" s="223"/>
    <row r="3200" customFormat="1" s="223"/>
    <row r="3201" customFormat="1" s="223"/>
    <row r="3202" customFormat="1" s="223"/>
    <row r="3203" customFormat="1" s="223"/>
    <row r="3204" customFormat="1" s="223"/>
    <row r="3205" customFormat="1" s="223"/>
    <row r="3206" customFormat="1" s="223"/>
    <row r="3207" customFormat="1" s="223"/>
    <row r="3208" customFormat="1" s="223"/>
    <row r="3209" customFormat="1" s="223"/>
    <row r="3210" customFormat="1" s="223"/>
    <row r="3211" customFormat="1" s="223"/>
    <row r="3212" customFormat="1" s="223"/>
    <row r="3213" customFormat="1" s="223"/>
    <row r="3214" customFormat="1" s="223"/>
    <row r="3215" customFormat="1" s="223"/>
    <row r="3216" customFormat="1" s="223"/>
    <row r="3217" customFormat="1" s="223"/>
    <row r="3218" customFormat="1" s="223"/>
    <row r="3219" customFormat="1" s="223"/>
    <row r="3220" customFormat="1" s="223"/>
    <row r="3221" customFormat="1" s="223"/>
    <row r="3222" customFormat="1" s="223"/>
    <row r="3223" customFormat="1" s="223"/>
    <row r="3224" customFormat="1" s="223"/>
    <row r="3225" customFormat="1" s="223"/>
    <row r="3226" customFormat="1" s="223"/>
    <row r="3227" customFormat="1" s="223"/>
    <row r="3228" customFormat="1" s="223"/>
    <row r="3229" customFormat="1" s="223"/>
    <row r="3230" customFormat="1" s="223"/>
    <row r="3231" customFormat="1" s="223"/>
    <row r="3232" customFormat="1" s="223"/>
    <row r="3233" customFormat="1" s="223"/>
    <row r="3234" customFormat="1" s="223"/>
    <row r="3235" customFormat="1" s="223"/>
    <row r="3236" customFormat="1" s="223"/>
    <row r="3237" customFormat="1" s="223"/>
    <row r="3238" customFormat="1" s="223"/>
    <row r="3239" customFormat="1" s="223"/>
    <row r="3240" customFormat="1" s="223"/>
    <row r="3241" customFormat="1" s="223"/>
    <row r="3242" customFormat="1" s="223"/>
    <row r="3243" customFormat="1" s="223"/>
    <row r="3244" customFormat="1" s="223"/>
    <row r="3245" customFormat="1" s="223"/>
    <row r="3246" customFormat="1" s="223"/>
    <row r="3247" customFormat="1" s="223"/>
    <row r="3248" customFormat="1" s="223"/>
    <row r="3249" customFormat="1" s="223"/>
    <row r="3250" customFormat="1" s="223"/>
    <row r="3251" customFormat="1" s="223"/>
    <row r="3252" customFormat="1" s="223"/>
    <row r="3253" customFormat="1" s="223"/>
    <row r="3254" customFormat="1" s="223"/>
    <row r="3255" customFormat="1" s="223"/>
    <row r="3256" customFormat="1" s="223"/>
    <row r="3257" customFormat="1" s="223"/>
    <row r="3258" customFormat="1" s="223"/>
    <row r="3259" customFormat="1" s="223"/>
    <row r="3260" customFormat="1" s="223"/>
    <row r="3261" customFormat="1" s="223"/>
    <row r="3262" customFormat="1" s="223"/>
    <row r="3263" customFormat="1" s="223"/>
    <row r="3264" customFormat="1" s="223"/>
    <row r="3265" customFormat="1" s="223"/>
    <row r="3266" customFormat="1" s="223"/>
    <row r="3267" customFormat="1" s="223"/>
    <row r="3268" customFormat="1" s="223"/>
    <row r="3269" customFormat="1" s="223"/>
    <row r="3270" customFormat="1" s="223"/>
    <row r="3271" customFormat="1" s="223"/>
    <row r="3272" customFormat="1" s="223"/>
    <row r="3273" customFormat="1" s="223"/>
    <row r="3274" customFormat="1" s="223"/>
    <row r="3275" customFormat="1" s="223"/>
    <row r="3276" customFormat="1" s="223"/>
    <row r="3277" customFormat="1" s="223"/>
    <row r="3278" customFormat="1" s="223"/>
    <row r="3279" customFormat="1" s="223"/>
    <row r="3280" customFormat="1" s="223"/>
    <row r="3281" customFormat="1" s="223"/>
    <row r="3282" customFormat="1" s="223"/>
    <row r="3283" customFormat="1" s="223"/>
    <row r="3284" customFormat="1" s="223"/>
    <row r="3285" customFormat="1" s="223"/>
    <row r="3286" customFormat="1" s="223"/>
    <row r="3287" customFormat="1" s="223"/>
    <row r="3288" customFormat="1" s="223"/>
    <row r="3289" customFormat="1" s="223"/>
    <row r="3290" customFormat="1" s="223"/>
    <row r="3291" customFormat="1" s="223"/>
    <row r="3292" customFormat="1" s="223"/>
    <row r="3293" customFormat="1" s="223"/>
    <row r="3294" customFormat="1" s="223"/>
    <row r="3295" customFormat="1" s="223"/>
    <row r="3296" customFormat="1" s="223"/>
    <row r="3297" customFormat="1" s="223"/>
    <row r="3298" customFormat="1" s="223"/>
    <row r="3299" customFormat="1" s="223"/>
    <row r="3300" customFormat="1" s="223"/>
    <row r="3301" customFormat="1" s="223"/>
    <row r="3302" customFormat="1" s="223"/>
    <row r="3303" customFormat="1" s="223"/>
    <row r="3304" customFormat="1" s="223"/>
    <row r="3305" customFormat="1" s="223"/>
    <row r="3306" customFormat="1" s="223"/>
    <row r="3307" customFormat="1" s="223"/>
    <row r="3308" customFormat="1" s="223"/>
    <row r="3309" customFormat="1" s="223"/>
    <row r="3310" customFormat="1" s="223"/>
    <row r="3311" customFormat="1" s="223"/>
    <row r="3312" customFormat="1" s="223"/>
    <row r="3313" customFormat="1" s="223"/>
    <row r="3314" customFormat="1" s="223"/>
    <row r="3315" customFormat="1" s="223"/>
    <row r="3316" customFormat="1" s="223"/>
    <row r="3317" customFormat="1" s="223"/>
    <row r="3318" customFormat="1" s="223"/>
    <row r="3319" customFormat="1" s="223"/>
    <row r="3320" customFormat="1" s="223"/>
    <row r="3321" customFormat="1" s="223"/>
    <row r="3322" customFormat="1" s="223"/>
    <row r="3323" customFormat="1" s="223"/>
    <row r="3324" customFormat="1" s="223"/>
    <row r="3325" customFormat="1" s="223"/>
    <row r="3326" customFormat="1" s="223"/>
    <row r="3327" customFormat="1" s="223"/>
    <row r="3328" customFormat="1" s="223"/>
    <row r="3329" customFormat="1" s="223"/>
    <row r="3330" customFormat="1" s="223"/>
    <row r="3331" customFormat="1" s="223"/>
    <row r="3332" customFormat="1" s="223"/>
    <row r="3333" customFormat="1" s="223"/>
    <row r="3334" customFormat="1" s="223"/>
    <row r="3335" customFormat="1" s="223"/>
    <row r="3336" customFormat="1" s="223"/>
    <row r="3337" customFormat="1" s="223"/>
    <row r="3338" customFormat="1" s="223"/>
    <row r="3339" customFormat="1" s="223"/>
    <row r="3340" customFormat="1" s="223"/>
    <row r="3341" customFormat="1" s="223"/>
    <row r="3342" customFormat="1" s="223"/>
    <row r="3343" customFormat="1" s="223"/>
    <row r="3344" customFormat="1" s="223"/>
    <row r="3345" customFormat="1" s="223"/>
    <row r="3346" customFormat="1" s="223"/>
    <row r="3347" customFormat="1" s="223"/>
    <row r="3348" customFormat="1" s="223"/>
    <row r="3349" customFormat="1" s="223"/>
    <row r="3350" customFormat="1" s="223"/>
    <row r="3351" customFormat="1" s="223"/>
    <row r="3352" customFormat="1" s="223"/>
    <row r="3353" customFormat="1" s="223"/>
    <row r="3354" customFormat="1" s="223"/>
    <row r="3355" customFormat="1" s="223"/>
    <row r="3356" customFormat="1" s="223"/>
    <row r="3357" customFormat="1" s="223"/>
    <row r="3358" customFormat="1" s="223"/>
    <row r="3359" customFormat="1" s="223"/>
    <row r="3360" customFormat="1" s="223"/>
    <row r="3361" customFormat="1" s="223"/>
    <row r="3362" customFormat="1" s="223"/>
    <row r="3363" customFormat="1" s="223"/>
    <row r="3364" customFormat="1" s="223"/>
    <row r="3365" customFormat="1" s="223"/>
    <row r="3366" customFormat="1" s="223"/>
    <row r="3367" customFormat="1" s="223"/>
    <row r="3368" customFormat="1" s="223"/>
    <row r="3369" customFormat="1" s="223"/>
    <row r="3370" customFormat="1" s="223"/>
    <row r="3371" customFormat="1" s="223"/>
    <row r="3372" customFormat="1" s="223"/>
    <row r="3373" customFormat="1" s="223"/>
    <row r="3374" customFormat="1" s="223"/>
    <row r="3375" customFormat="1" s="223"/>
    <row r="3376" customFormat="1" s="223"/>
    <row r="3377" customFormat="1" s="223"/>
    <row r="3378" customFormat="1" s="223"/>
    <row r="3379" customFormat="1" s="223"/>
    <row r="3380" customFormat="1" s="223"/>
    <row r="3381" customFormat="1" s="223"/>
    <row r="3382" customFormat="1" s="223"/>
    <row r="3383" customFormat="1" s="223"/>
    <row r="3384" customFormat="1" s="223"/>
    <row r="3385" customFormat="1" s="223"/>
    <row r="3386" customFormat="1" s="223"/>
    <row r="3387" customFormat="1" s="223"/>
    <row r="3388" customFormat="1" s="223"/>
    <row r="3389" customFormat="1" s="223"/>
    <row r="3390" customFormat="1" s="223"/>
    <row r="3391" customFormat="1" s="223"/>
    <row r="3392" customFormat="1" s="223"/>
    <row r="3393" customFormat="1" s="223"/>
    <row r="3394" customFormat="1" s="223"/>
    <row r="3395" customFormat="1" s="223"/>
    <row r="3396" customFormat="1" s="223"/>
    <row r="3397" customFormat="1" s="223"/>
    <row r="3398" customFormat="1" s="223"/>
    <row r="3399" customFormat="1" s="223"/>
    <row r="3400" customFormat="1" s="223"/>
    <row r="3401" customFormat="1" s="223"/>
    <row r="3402" customFormat="1" s="223"/>
    <row r="3403" customFormat="1" s="223"/>
    <row r="3404" customFormat="1" s="223"/>
    <row r="3405" customFormat="1" s="223"/>
    <row r="3406" customFormat="1" s="223"/>
    <row r="3407" customFormat="1" s="223"/>
    <row r="3408" customFormat="1" s="223"/>
    <row r="3409" customFormat="1" s="223"/>
    <row r="3410" customFormat="1" s="223"/>
    <row r="3411" customFormat="1" s="223"/>
    <row r="3412" customFormat="1" s="223"/>
    <row r="3413" customFormat="1" s="223"/>
    <row r="3414" customFormat="1" s="223"/>
    <row r="3415" customFormat="1" s="223"/>
    <row r="3416" customFormat="1" s="223"/>
    <row r="3417" customFormat="1" s="223"/>
    <row r="3418" customFormat="1" s="223"/>
    <row r="3419" customFormat="1" s="223"/>
    <row r="3420" customFormat="1" s="223"/>
    <row r="3421" customFormat="1" s="223"/>
    <row r="3422" customFormat="1" s="223"/>
    <row r="3423" customFormat="1" s="223"/>
    <row r="3424" customFormat="1" s="223"/>
    <row r="3425" customFormat="1" s="223"/>
    <row r="3426" customFormat="1" s="223"/>
    <row r="3427" customFormat="1" s="223"/>
    <row r="3428" customFormat="1" s="223"/>
    <row r="3429" customFormat="1" s="223"/>
    <row r="3430" customFormat="1" s="223"/>
    <row r="3431" customFormat="1" s="223"/>
    <row r="3432" customFormat="1" s="223"/>
    <row r="3433" customFormat="1" s="223"/>
    <row r="3434" customFormat="1" s="223"/>
    <row r="3435" customFormat="1" s="223"/>
    <row r="3436" customFormat="1" s="223"/>
    <row r="3437" customFormat="1" s="223"/>
    <row r="3438" customFormat="1" s="223"/>
    <row r="3439" customFormat="1" s="223"/>
    <row r="3440" customFormat="1" s="223"/>
    <row r="3441" customFormat="1" s="223"/>
    <row r="3442" customFormat="1" s="223"/>
    <row r="3443" customFormat="1" s="223"/>
    <row r="3444" customFormat="1" s="223"/>
    <row r="3445" customFormat="1" s="223"/>
    <row r="3446" customFormat="1" s="223"/>
    <row r="3447" customFormat="1" s="223"/>
    <row r="3448" customFormat="1" s="223"/>
    <row r="3449" customFormat="1" s="223"/>
    <row r="3450" customFormat="1" s="223"/>
    <row r="3451" customFormat="1" s="223"/>
    <row r="3452" customFormat="1" s="223"/>
    <row r="3453" customFormat="1" s="223"/>
    <row r="3454" customFormat="1" s="223"/>
    <row r="3455" customFormat="1" s="223"/>
    <row r="3456" customFormat="1" s="223"/>
    <row r="3457" customFormat="1" s="223"/>
    <row r="3458" customFormat="1" s="223"/>
    <row r="3459" customFormat="1" s="223"/>
    <row r="3460" customFormat="1" s="223"/>
    <row r="3461" customFormat="1" s="223"/>
    <row r="3462" customFormat="1" s="223"/>
    <row r="3463" customFormat="1" s="223"/>
    <row r="3464" customFormat="1" s="223"/>
    <row r="3465" customFormat="1" s="223"/>
    <row r="3466" customFormat="1" s="223"/>
    <row r="3467" customFormat="1" s="223"/>
    <row r="3468" customFormat="1" s="223"/>
    <row r="3469" customFormat="1" s="223"/>
    <row r="3470" customFormat="1" s="223"/>
    <row r="3471" customFormat="1" s="223"/>
    <row r="3472" customFormat="1" s="223"/>
    <row r="3473" customFormat="1" s="223"/>
    <row r="3474" customFormat="1" s="223"/>
    <row r="3475" customFormat="1" s="223"/>
    <row r="3476" customFormat="1" s="223"/>
    <row r="3477" customFormat="1" s="223"/>
    <row r="3478" customFormat="1" s="223"/>
    <row r="3479" customFormat="1" s="223"/>
    <row r="3480" customFormat="1" s="223"/>
    <row r="3481" customFormat="1" s="223"/>
    <row r="3482" customFormat="1" s="223"/>
    <row r="3483" customFormat="1" s="223"/>
    <row r="3484" customFormat="1" s="223"/>
    <row r="3485" customFormat="1" s="223"/>
    <row r="3486" customFormat="1" s="223"/>
    <row r="3487" customFormat="1" s="223"/>
    <row r="3488" customFormat="1" s="223"/>
    <row r="3489" customFormat="1" s="223"/>
    <row r="3490" customFormat="1" s="223"/>
    <row r="3491" customFormat="1" s="223"/>
    <row r="3492" customFormat="1" s="223"/>
    <row r="3493" customFormat="1" s="223"/>
    <row r="3494" customFormat="1" s="223"/>
    <row r="3495" customFormat="1" s="223"/>
    <row r="3496" customFormat="1" s="223"/>
    <row r="3497" customFormat="1" s="223"/>
    <row r="3498" customFormat="1" s="223"/>
    <row r="3499" customFormat="1" s="223"/>
    <row r="3500" customFormat="1" s="223"/>
    <row r="3501" customFormat="1" s="223"/>
    <row r="3502" customFormat="1" s="223"/>
    <row r="3503" customFormat="1" s="223"/>
    <row r="3504" customFormat="1" s="223"/>
    <row r="3505" customFormat="1" s="223"/>
    <row r="3506" customFormat="1" s="223"/>
    <row r="3507" customFormat="1" s="223"/>
    <row r="3508" customFormat="1" s="223"/>
    <row r="3509" customFormat="1" s="223"/>
    <row r="3510" customFormat="1" s="223"/>
    <row r="3511" customFormat="1" s="223"/>
    <row r="3512" customFormat="1" s="223"/>
    <row r="3513" customFormat="1" s="223"/>
    <row r="3514" customFormat="1" s="223"/>
    <row r="3515" customFormat="1" s="223"/>
    <row r="3516" customFormat="1" s="223"/>
    <row r="3517" customFormat="1" s="223"/>
    <row r="3518" customFormat="1" s="223"/>
    <row r="3519" customFormat="1" s="223"/>
    <row r="3520" customFormat="1" s="223"/>
    <row r="3521" customFormat="1" s="223"/>
    <row r="3522" customFormat="1" s="223"/>
    <row r="3523" customFormat="1" s="223"/>
    <row r="3524" customFormat="1" s="223"/>
    <row r="3525" customFormat="1" s="223"/>
    <row r="3526" customFormat="1" s="223"/>
    <row r="3527" customFormat="1" s="223"/>
    <row r="3528" customFormat="1" s="223"/>
    <row r="3529" customFormat="1" s="223"/>
    <row r="3530" customFormat="1" s="223"/>
    <row r="3531" customFormat="1" s="223"/>
    <row r="3532" customFormat="1" s="223"/>
    <row r="3533" customFormat="1" s="223"/>
    <row r="3534" customFormat="1" s="223"/>
    <row r="3535" customFormat="1" s="223"/>
    <row r="3536" customFormat="1" s="223"/>
    <row r="3537" customFormat="1" s="223"/>
    <row r="3538" customFormat="1" s="223"/>
    <row r="3539" customFormat="1" s="223"/>
    <row r="3540" customFormat="1" s="223"/>
    <row r="3541" customFormat="1" s="223"/>
    <row r="3542" customFormat="1" s="223"/>
    <row r="3543" customFormat="1" s="223"/>
    <row r="3544" customFormat="1" s="223"/>
    <row r="3545" customFormat="1" s="223"/>
    <row r="3546" customFormat="1" s="223"/>
    <row r="3547" customFormat="1" s="223"/>
    <row r="3548" customFormat="1" s="223"/>
    <row r="3549" customFormat="1" s="223"/>
    <row r="3550" customFormat="1" s="223"/>
    <row r="3551" customFormat="1" s="223"/>
    <row r="3552" customFormat="1" s="223"/>
    <row r="3553" customFormat="1" s="223"/>
    <row r="3554" customFormat="1" s="223"/>
    <row r="3555" customFormat="1" s="223"/>
    <row r="3556" customFormat="1" s="223"/>
    <row r="3557" customFormat="1" s="223"/>
    <row r="3558" customFormat="1" s="223"/>
    <row r="3559" customFormat="1" s="223"/>
    <row r="3560" customFormat="1" s="223"/>
    <row r="3561" customFormat="1" s="223"/>
    <row r="3562" customFormat="1" s="223"/>
    <row r="3563" customFormat="1" s="223"/>
    <row r="3564" customFormat="1" s="223"/>
    <row r="3565" customFormat="1" s="223"/>
    <row r="3566" customFormat="1" s="223"/>
    <row r="3567" customFormat="1" s="223"/>
    <row r="3568" customFormat="1" s="223"/>
    <row r="3569" customFormat="1" s="223"/>
    <row r="3570" customFormat="1" s="223"/>
    <row r="3571" customFormat="1" s="223"/>
    <row r="3572" customFormat="1" s="223"/>
    <row r="3573" customFormat="1" s="223"/>
    <row r="3574" customFormat="1" s="223"/>
    <row r="3575" customFormat="1" s="223"/>
    <row r="3576" customFormat="1" s="223"/>
    <row r="3577" customFormat="1" s="223"/>
    <row r="3578" customFormat="1" s="223"/>
    <row r="3579" customFormat="1" s="223"/>
    <row r="3580" customFormat="1" s="223"/>
    <row r="3581" customFormat="1" s="223"/>
    <row r="3582" customFormat="1" s="223"/>
    <row r="3583" customFormat="1" s="223"/>
    <row r="3584" customFormat="1" s="223"/>
    <row r="3585" customFormat="1" s="223"/>
    <row r="3586" customFormat="1" s="223"/>
    <row r="3587" customFormat="1" s="223"/>
    <row r="3588" customFormat="1" s="223"/>
    <row r="3589" customFormat="1" s="223"/>
    <row r="3590" customFormat="1" s="223"/>
    <row r="3591" customFormat="1" s="223"/>
    <row r="3592" customFormat="1" s="223"/>
    <row r="3593" customFormat="1" s="223"/>
    <row r="3594" customFormat="1" s="223"/>
    <row r="3595" customFormat="1" s="223"/>
    <row r="3596" customFormat="1" s="223"/>
    <row r="3597" customFormat="1" s="223"/>
    <row r="3598" customFormat="1" s="223"/>
    <row r="3599" customFormat="1" s="223"/>
    <row r="3600" customFormat="1" s="223"/>
    <row r="3601" customFormat="1" s="223"/>
    <row r="3602" customFormat="1" s="223"/>
    <row r="3603" customFormat="1" s="223"/>
    <row r="3604" customFormat="1" s="223"/>
    <row r="3605" customFormat="1" s="223"/>
    <row r="3606" customFormat="1" s="223"/>
    <row r="3607" customFormat="1" s="223"/>
    <row r="3608" customFormat="1" s="223"/>
    <row r="3609" customFormat="1" s="223"/>
    <row r="3610" customFormat="1" s="223"/>
    <row r="3611" customFormat="1" s="223"/>
    <row r="3612" customFormat="1" s="223"/>
    <row r="3613" customFormat="1" s="223"/>
    <row r="3614" customFormat="1" s="223"/>
    <row r="3615" customFormat="1" s="223"/>
    <row r="3616" customFormat="1" s="223"/>
    <row r="3617" customFormat="1" s="223"/>
    <row r="3618" customFormat="1" s="223"/>
    <row r="3619" customFormat="1" s="223"/>
    <row r="3620" customFormat="1" s="223"/>
    <row r="3621" customFormat="1" s="223"/>
    <row r="3622" customFormat="1" s="223"/>
    <row r="3623" customFormat="1" s="223"/>
    <row r="3624" customFormat="1" s="223"/>
    <row r="3625" customFormat="1" s="223"/>
    <row r="3626" customFormat="1" s="223"/>
    <row r="3627" customFormat="1" s="223"/>
    <row r="3628" customFormat="1" s="223"/>
    <row r="3629" customFormat="1" s="223"/>
    <row r="3630" customFormat="1" s="223"/>
    <row r="3631" customFormat="1" s="223"/>
    <row r="3632" customFormat="1" s="223"/>
    <row r="3633" customFormat="1" s="223"/>
    <row r="3634" customFormat="1" s="223"/>
    <row r="3635" customFormat="1" s="223"/>
    <row r="3636" customFormat="1" s="223"/>
    <row r="3637" customFormat="1" s="223"/>
    <row r="3638" customFormat="1" s="223"/>
    <row r="3639" customFormat="1" s="223"/>
    <row r="3640" customFormat="1" s="223"/>
    <row r="3641" customFormat="1" s="223"/>
    <row r="3642" customFormat="1" s="223"/>
    <row r="3643" customFormat="1" s="223"/>
    <row r="3644" customFormat="1" s="223"/>
    <row r="3645" customFormat="1" s="223"/>
    <row r="3646" customFormat="1" s="223"/>
    <row r="3647" customFormat="1" s="223"/>
    <row r="3648" customFormat="1" s="223"/>
    <row r="3649" customFormat="1" s="223"/>
    <row r="3650" customFormat="1" s="223"/>
    <row r="3651" customFormat="1" s="223"/>
    <row r="3652" customFormat="1" s="223"/>
    <row r="3653" customFormat="1" s="223"/>
    <row r="3654" customFormat="1" s="223"/>
    <row r="3655" customFormat="1" s="223"/>
    <row r="3656" customFormat="1" s="223"/>
    <row r="3657" customFormat="1" s="223"/>
    <row r="3658" customFormat="1" s="223"/>
    <row r="3659" customFormat="1" s="223"/>
    <row r="3660" customFormat="1" s="223"/>
    <row r="3661" customFormat="1" s="223"/>
    <row r="3662" customFormat="1" s="223"/>
    <row r="3663" customFormat="1" s="223"/>
    <row r="3664" customFormat="1" s="223"/>
    <row r="3665" customFormat="1" s="223"/>
    <row r="3666" customFormat="1" s="223"/>
    <row r="3667" customFormat="1" s="223"/>
    <row r="3668" customFormat="1" s="223"/>
    <row r="3669" customFormat="1" s="223"/>
    <row r="3670" customFormat="1" s="223"/>
    <row r="3671" customFormat="1" s="223"/>
    <row r="3672" customFormat="1" s="223"/>
    <row r="3673" customFormat="1" s="223"/>
    <row r="3674" customFormat="1" s="223"/>
    <row r="3675" customFormat="1" s="223"/>
    <row r="3676" customFormat="1" s="223"/>
    <row r="3677" customFormat="1" s="223"/>
    <row r="3678" customFormat="1" s="223"/>
    <row r="3679" customFormat="1" s="223"/>
    <row r="3680" customFormat="1" s="223"/>
    <row r="3681" customFormat="1" s="223"/>
    <row r="3682" customFormat="1" s="223"/>
    <row r="3683" customFormat="1" s="223"/>
    <row r="3684" customFormat="1" s="223"/>
    <row r="3685" customFormat="1" s="223"/>
    <row r="3686" customFormat="1" s="223"/>
    <row r="3687" customFormat="1" s="223"/>
    <row r="3688" customFormat="1" s="223"/>
    <row r="3689" customFormat="1" s="223"/>
    <row r="3690" customFormat="1" s="223"/>
    <row r="3691" customFormat="1" s="223"/>
    <row r="3692" customFormat="1" s="223"/>
    <row r="3693" customFormat="1" s="223"/>
    <row r="3694" customFormat="1" s="223"/>
    <row r="3695" customFormat="1" s="223"/>
    <row r="3696" customFormat="1" s="223"/>
    <row r="3697" customFormat="1" s="223"/>
    <row r="3698" customFormat="1" s="223"/>
    <row r="3699" customFormat="1" s="223"/>
    <row r="3700" customFormat="1" s="223"/>
    <row r="3701" customFormat="1" s="223"/>
    <row r="3702" customFormat="1" s="223"/>
    <row r="3703" customFormat="1" s="223"/>
    <row r="3704" customFormat="1" s="223"/>
    <row r="3705" customFormat="1" s="223"/>
    <row r="3706" customFormat="1" s="223"/>
    <row r="3707" customFormat="1" s="223"/>
    <row r="3708" customFormat="1" s="223"/>
    <row r="3709" customFormat="1" s="223"/>
    <row r="3710" customFormat="1" s="223"/>
    <row r="3711" customFormat="1" s="223"/>
    <row r="3712" customFormat="1" s="223"/>
    <row r="3713" customFormat="1" s="223"/>
    <row r="3714" customFormat="1" s="223"/>
    <row r="3715" customFormat="1" s="223"/>
    <row r="3716" customFormat="1" s="223"/>
    <row r="3717" customFormat="1" s="223"/>
    <row r="3718" customFormat="1" s="223"/>
    <row r="3719" customFormat="1" s="223"/>
    <row r="3720" customFormat="1" s="223"/>
    <row r="3721" customFormat="1" s="223"/>
    <row r="3722" customFormat="1" s="223"/>
    <row r="3723" customFormat="1" s="223"/>
    <row r="3724" customFormat="1" s="223"/>
    <row r="3725" customFormat="1" s="223"/>
    <row r="3726" customFormat="1" s="223"/>
    <row r="3727" customFormat="1" s="223"/>
    <row r="3728" customFormat="1" s="223"/>
    <row r="3729" customFormat="1" s="223"/>
    <row r="3730" customFormat="1" s="223"/>
    <row r="3731" customFormat="1" s="223"/>
    <row r="3732" customFormat="1" s="223"/>
    <row r="3733" customFormat="1" s="223"/>
    <row r="3734" customFormat="1" s="223"/>
    <row r="3735" customFormat="1" s="223"/>
    <row r="3736" customFormat="1" s="223"/>
    <row r="3737" customFormat="1" s="223"/>
    <row r="3738" customFormat="1" s="223"/>
    <row r="3739" customFormat="1" s="223"/>
    <row r="3740" customFormat="1" s="223"/>
    <row r="3741" customFormat="1" s="223"/>
    <row r="3742" customFormat="1" s="223"/>
    <row r="3743" customFormat="1" s="223"/>
    <row r="3744" customFormat="1" s="223"/>
    <row r="3745" customFormat="1" s="223"/>
    <row r="3746" customFormat="1" s="223"/>
    <row r="3747" customFormat="1" s="223"/>
    <row r="3748" customFormat="1" s="223"/>
    <row r="3749" customFormat="1" s="223"/>
    <row r="3750" customFormat="1" s="223"/>
    <row r="3751" customFormat="1" s="223"/>
    <row r="3752" customFormat="1" s="223"/>
    <row r="3753" customFormat="1" s="223"/>
    <row r="3754" customFormat="1" s="223"/>
    <row r="3755" customFormat="1" s="223"/>
    <row r="3756" customFormat="1" s="223"/>
    <row r="3757" customFormat="1" s="223"/>
    <row r="3758" customFormat="1" s="223"/>
    <row r="3759" customFormat="1" s="223"/>
    <row r="3760" customFormat="1" s="223"/>
    <row r="3761" customFormat="1" s="223"/>
    <row r="3762" customFormat="1" s="223"/>
    <row r="3763" customFormat="1" s="223"/>
    <row r="3764" customFormat="1" s="223"/>
    <row r="3765" customFormat="1" s="223"/>
    <row r="3766" customFormat="1" s="223"/>
    <row r="3767" customFormat="1" s="223"/>
    <row r="3768" customFormat="1" s="223"/>
    <row r="3769" customFormat="1" s="223"/>
    <row r="3770" customFormat="1" s="223"/>
    <row r="3771" customFormat="1" s="223"/>
    <row r="3772" customFormat="1" s="223"/>
    <row r="3773" customFormat="1" s="223"/>
    <row r="3774" customFormat="1" s="223"/>
    <row r="3775" customFormat="1" s="223"/>
    <row r="3776" customFormat="1" s="223"/>
    <row r="3777" customFormat="1" s="223"/>
    <row r="3778" customFormat="1" s="223"/>
    <row r="3779" customFormat="1" s="223"/>
    <row r="3780" customFormat="1" s="223"/>
    <row r="3781" customFormat="1" s="223"/>
    <row r="3782" customFormat="1" s="223"/>
    <row r="3783" customFormat="1" s="223"/>
    <row r="3784" customFormat="1" s="223"/>
    <row r="3785" customFormat="1" s="223"/>
    <row r="3786" customFormat="1" s="223"/>
    <row r="3787" customFormat="1" s="223"/>
    <row r="3788" customFormat="1" s="223"/>
    <row r="3789" customFormat="1" s="223"/>
    <row r="3790" customFormat="1" s="223"/>
    <row r="3791" customFormat="1" s="223"/>
    <row r="3792" customFormat="1" s="223"/>
    <row r="3793" customFormat="1" s="223"/>
    <row r="3794" customFormat="1" s="223"/>
    <row r="3795" customFormat="1" s="223"/>
    <row r="3796" customFormat="1" s="223"/>
    <row r="3797" customFormat="1" s="223"/>
    <row r="3798" customFormat="1" s="223"/>
    <row r="3799" customFormat="1" s="223"/>
    <row r="3800" customFormat="1" s="223"/>
    <row r="3801" customFormat="1" s="223"/>
    <row r="3802" customFormat="1" s="223"/>
    <row r="3803" customFormat="1" s="223"/>
    <row r="3804" customFormat="1" s="223"/>
    <row r="3805" customFormat="1" s="223"/>
    <row r="3806" customFormat="1" s="223"/>
    <row r="3807" customFormat="1" s="223"/>
    <row r="3808" customFormat="1" s="223"/>
    <row r="3809" customFormat="1" s="223"/>
    <row r="3810" customFormat="1" s="223"/>
    <row r="3811" customFormat="1" s="223"/>
    <row r="3812" customFormat="1" s="223"/>
    <row r="3813" customFormat="1" s="223"/>
    <row r="3814" customFormat="1" s="223"/>
    <row r="3815" customFormat="1" s="223"/>
    <row r="3816" customFormat="1" s="223"/>
    <row r="3817" customFormat="1" s="223"/>
    <row r="3818" customFormat="1" s="223"/>
    <row r="3819" customFormat="1" s="223"/>
    <row r="3820" customFormat="1" s="223"/>
    <row r="3821" customFormat="1" s="223"/>
    <row r="3822" customFormat="1" s="223"/>
    <row r="3823" customFormat="1" s="223"/>
    <row r="3824" customFormat="1" s="223"/>
    <row r="3825" customFormat="1" s="223"/>
    <row r="3826" customFormat="1" s="223"/>
    <row r="3827" customFormat="1" s="223"/>
    <row r="3828" customFormat="1" s="223"/>
    <row r="3829" customFormat="1" s="223"/>
    <row r="3830" customFormat="1" s="223"/>
    <row r="3831" customFormat="1" s="223"/>
    <row r="3832" customFormat="1" s="223"/>
    <row r="3833" customFormat="1" s="223"/>
    <row r="3834" customFormat="1" s="223"/>
    <row r="3835" customFormat="1" s="223"/>
    <row r="3836" customFormat="1" s="223"/>
    <row r="3837" customFormat="1" s="223"/>
    <row r="3838" customFormat="1" s="223"/>
    <row r="3839" customFormat="1" s="223"/>
    <row r="3840" customFormat="1" s="223"/>
    <row r="3841" customFormat="1" s="223"/>
    <row r="3842" customFormat="1" s="223"/>
    <row r="3843" customFormat="1" s="223"/>
    <row r="3844" customFormat="1" s="223"/>
    <row r="3845" customFormat="1" s="223"/>
    <row r="3846" customFormat="1" s="223"/>
    <row r="3847" customFormat="1" s="223"/>
    <row r="3848" customFormat="1" s="223"/>
    <row r="3849" customFormat="1" s="223"/>
    <row r="3850" customFormat="1" s="223"/>
    <row r="3851" customFormat="1" s="223"/>
    <row r="3852" customFormat="1" s="223"/>
    <row r="3853" customFormat="1" s="223"/>
    <row r="3854" customFormat="1" s="223"/>
    <row r="3855" customFormat="1" s="223"/>
    <row r="3856" customFormat="1" s="223"/>
    <row r="3857" customFormat="1" s="223"/>
    <row r="3858" customFormat="1" s="223"/>
    <row r="3859" customFormat="1" s="223"/>
    <row r="3860" customFormat="1" s="223"/>
    <row r="3861" customFormat="1" s="223"/>
    <row r="3862" customFormat="1" s="223"/>
    <row r="3863" customFormat="1" s="223"/>
    <row r="3864" customFormat="1" s="223"/>
    <row r="3865" customFormat="1" s="223"/>
    <row r="3866" customFormat="1" s="223"/>
    <row r="3867" customFormat="1" s="223"/>
    <row r="3868" customFormat="1" s="223"/>
    <row r="3869" customFormat="1" s="223"/>
    <row r="3870" customFormat="1" s="223"/>
    <row r="3871" customFormat="1" s="223"/>
    <row r="3872" customFormat="1" s="223"/>
    <row r="3873" customFormat="1" s="223"/>
    <row r="3874" customFormat="1" s="223"/>
    <row r="3875" customFormat="1" s="223"/>
    <row r="3876" customFormat="1" s="223"/>
    <row r="3877" customFormat="1" s="223"/>
    <row r="3878" customFormat="1" s="223"/>
    <row r="3879" customFormat="1" s="223"/>
    <row r="3880" customFormat="1" s="223"/>
    <row r="3881" customFormat="1" s="223"/>
    <row r="3882" customFormat="1" s="223"/>
    <row r="3883" customFormat="1" s="223"/>
    <row r="3884" customFormat="1" s="223"/>
    <row r="3885" customFormat="1" s="223"/>
    <row r="3886" customFormat="1" s="223"/>
    <row r="3887" customFormat="1" s="223"/>
    <row r="3888" customFormat="1" s="223"/>
    <row r="3889" customFormat="1" s="223"/>
    <row r="3890" customFormat="1" s="223"/>
    <row r="3891" customFormat="1" s="223"/>
    <row r="3892" customFormat="1" s="223"/>
    <row r="3893" customFormat="1" s="223"/>
    <row r="3894" customFormat="1" s="223"/>
    <row r="3895" customFormat="1" s="223"/>
    <row r="3896" customFormat="1" s="223"/>
    <row r="3897" customFormat="1" s="223"/>
    <row r="3898" customFormat="1" s="223"/>
    <row r="3899" customFormat="1" s="223"/>
    <row r="3900" customFormat="1" s="223"/>
    <row r="3901" customFormat="1" s="223"/>
    <row r="3902" customFormat="1" s="223"/>
    <row r="3903" customFormat="1" s="223"/>
    <row r="3904" customFormat="1" s="223"/>
    <row r="3905" customFormat="1" s="223"/>
    <row r="3906" customFormat="1" s="223"/>
    <row r="3907" customFormat="1" s="223"/>
    <row r="3908" customFormat="1" s="223"/>
    <row r="3909" customFormat="1" s="223"/>
    <row r="3910" customFormat="1" s="223"/>
    <row r="3911" customFormat="1" s="223"/>
    <row r="3912" customFormat="1" s="223"/>
    <row r="3913" customFormat="1" s="223"/>
    <row r="3914" customFormat="1" s="223"/>
    <row r="3915" customFormat="1" s="223"/>
    <row r="3916" customFormat="1" s="223"/>
    <row r="3917" customFormat="1" s="223"/>
    <row r="3918" customFormat="1" s="223"/>
    <row r="3919" customFormat="1" s="223"/>
    <row r="3920" customFormat="1" s="223"/>
    <row r="3921" customFormat="1" s="223"/>
    <row r="3922" customFormat="1" s="223"/>
    <row r="3923" customFormat="1" s="223"/>
    <row r="3924" customFormat="1" s="223"/>
    <row r="3925" customFormat="1" s="223"/>
    <row r="3926" customFormat="1" s="223"/>
    <row r="3927" customFormat="1" s="223"/>
    <row r="3928" customFormat="1" s="223"/>
    <row r="3929" customFormat="1" s="223"/>
    <row r="3930" customFormat="1" s="223"/>
    <row r="3931" customFormat="1" s="223"/>
    <row r="3932" customFormat="1" s="223"/>
    <row r="3933" customFormat="1" s="223"/>
    <row r="3934" customFormat="1" s="223"/>
    <row r="3935" customFormat="1" s="223"/>
    <row r="3936" customFormat="1" s="223"/>
    <row r="3937" customFormat="1" s="223"/>
    <row r="3938" customFormat="1" s="223"/>
    <row r="3939" customFormat="1" s="223"/>
    <row r="3940" customFormat="1" s="223"/>
    <row r="3941" customFormat="1" s="223"/>
    <row r="3942" customFormat="1" s="223"/>
    <row r="3943" customFormat="1" s="223"/>
    <row r="3944" customFormat="1" s="223"/>
    <row r="3945" customFormat="1" s="223"/>
    <row r="3946" customFormat="1" s="223"/>
    <row r="3947" customFormat="1" s="223"/>
    <row r="3948" customFormat="1" s="223"/>
    <row r="3949" customFormat="1" s="223"/>
    <row r="3950" customFormat="1" s="223"/>
    <row r="3951" customFormat="1" s="223"/>
    <row r="3952" customFormat="1" s="223"/>
    <row r="3953" customFormat="1" s="223"/>
    <row r="3954" customFormat="1" s="223"/>
    <row r="3955" customFormat="1" s="223"/>
    <row r="3956" customFormat="1" s="223"/>
    <row r="3957" customFormat="1" s="223"/>
    <row r="3958" customFormat="1" s="223"/>
    <row r="3959" customFormat="1" s="223"/>
    <row r="3960" customFormat="1" s="223"/>
    <row r="3961" customFormat="1" s="223"/>
    <row r="3962" customFormat="1" s="223"/>
    <row r="3963" customFormat="1" s="223"/>
    <row r="3964" customFormat="1" s="223"/>
    <row r="3965" customFormat="1" s="223"/>
    <row r="3966" customFormat="1" s="223"/>
    <row r="3967" customFormat="1" s="223"/>
    <row r="3968" customFormat="1" s="223"/>
    <row r="3969" customFormat="1" s="223"/>
    <row r="3970" customFormat="1" s="223"/>
    <row r="3971" customFormat="1" s="223"/>
    <row r="3972" customFormat="1" s="223"/>
    <row r="3973" customFormat="1" s="223"/>
    <row r="3974" customFormat="1" s="223"/>
    <row r="3975" customFormat="1" s="223"/>
    <row r="3976" customFormat="1" s="223"/>
    <row r="3977" customFormat="1" s="223"/>
    <row r="3978" customFormat="1" s="223"/>
    <row r="3979" customFormat="1" s="223"/>
    <row r="3980" customFormat="1" s="223"/>
    <row r="3981" customFormat="1" s="223"/>
    <row r="3982" customFormat="1" s="223"/>
    <row r="3983" customFormat="1" s="223"/>
    <row r="3984" customFormat="1" s="223"/>
    <row r="3985" customFormat="1" s="223"/>
    <row r="3986" customFormat="1" s="223"/>
    <row r="3987" customFormat="1" s="223"/>
    <row r="3988" customFormat="1" s="223"/>
    <row r="3989" customFormat="1" s="223"/>
    <row r="3990" customFormat="1" s="223"/>
    <row r="3991" customFormat="1" s="223"/>
    <row r="3992" customFormat="1" s="223"/>
    <row r="3993" customFormat="1" s="223"/>
    <row r="3994" customFormat="1" s="223"/>
    <row r="3995" customFormat="1" s="223"/>
    <row r="3996" customFormat="1" s="223"/>
    <row r="3997" customFormat="1" s="223"/>
    <row r="3998" customFormat="1" s="223"/>
    <row r="3999" customFormat="1" s="223"/>
    <row r="4000" customFormat="1" s="223"/>
    <row r="4001" customFormat="1" s="223"/>
    <row r="4002" customFormat="1" s="223"/>
    <row r="4003" customFormat="1" s="223"/>
    <row r="4004" customFormat="1" s="223"/>
    <row r="4005" customFormat="1" s="223"/>
    <row r="4006" customFormat="1" s="223"/>
    <row r="4007" customFormat="1" s="223"/>
    <row r="4008" customFormat="1" s="223"/>
    <row r="4009" customFormat="1" s="223"/>
    <row r="4010" customFormat="1" s="223"/>
    <row r="4011" customFormat="1" s="223"/>
    <row r="4012" customFormat="1" s="223"/>
    <row r="4013" customFormat="1" s="223"/>
    <row r="4014" customFormat="1" s="223"/>
    <row r="4015" customFormat="1" s="223"/>
    <row r="4016" customFormat="1" s="223"/>
    <row r="4017" customFormat="1" s="223"/>
    <row r="4018" customFormat="1" s="223"/>
    <row r="4019" customFormat="1" s="223"/>
    <row r="4020" customFormat="1" s="223"/>
    <row r="4021" customFormat="1" s="223"/>
    <row r="4022" customFormat="1" s="223"/>
    <row r="4023" customFormat="1" s="223"/>
    <row r="4024" customFormat="1" s="223"/>
    <row r="4025" customFormat="1" s="223"/>
    <row r="4026" customFormat="1" s="223"/>
    <row r="4027" customFormat="1" s="223"/>
    <row r="4028" customFormat="1" s="223"/>
    <row r="4029" customFormat="1" s="223"/>
    <row r="4030" customFormat="1" s="223"/>
    <row r="4031" customFormat="1" s="223"/>
    <row r="4032" customFormat="1" s="223"/>
    <row r="4033" customFormat="1" s="223"/>
    <row r="4034" customFormat="1" s="223"/>
    <row r="4035" customFormat="1" s="223"/>
    <row r="4036" customFormat="1" s="223"/>
    <row r="4037" customFormat="1" s="223"/>
    <row r="4038" customFormat="1" s="223"/>
    <row r="4039" customFormat="1" s="223"/>
    <row r="4040" customFormat="1" s="223"/>
    <row r="4041" customFormat="1" s="223"/>
    <row r="4042" customFormat="1" s="223"/>
    <row r="4043" customFormat="1" s="223"/>
    <row r="4044" customFormat="1" s="223"/>
    <row r="4045" customFormat="1" s="223"/>
    <row r="4046" customFormat="1" s="223"/>
    <row r="4047" customFormat="1" s="223"/>
    <row r="4048" customFormat="1" s="223"/>
    <row r="4049" customFormat="1" s="223"/>
    <row r="4050" customFormat="1" s="223"/>
    <row r="4051" customFormat="1" s="223"/>
    <row r="4052" customFormat="1" s="223"/>
    <row r="4053" customFormat="1" s="223"/>
    <row r="4054" customFormat="1" s="223"/>
    <row r="4055" customFormat="1" s="223"/>
    <row r="4056" customFormat="1" s="223"/>
    <row r="4057" customFormat="1" s="223"/>
    <row r="4058" customFormat="1" s="223"/>
    <row r="4059" customFormat="1" s="223"/>
    <row r="4060" customFormat="1" s="223"/>
    <row r="4061" customFormat="1" s="223"/>
    <row r="4062" customFormat="1" s="223"/>
    <row r="4063" customFormat="1" s="223"/>
    <row r="4064" customFormat="1" s="223"/>
    <row r="4065" customFormat="1" s="223"/>
    <row r="4066" customFormat="1" s="223"/>
    <row r="4067" customFormat="1" s="223"/>
    <row r="4068" customFormat="1" s="223"/>
    <row r="4069" customFormat="1" s="223"/>
    <row r="4070" customFormat="1" s="223"/>
    <row r="4071" customFormat="1" s="223"/>
    <row r="4072" customFormat="1" s="223"/>
    <row r="4073" customFormat="1" s="223"/>
    <row r="4074" customFormat="1" s="223"/>
    <row r="4075" customFormat="1" s="223"/>
    <row r="4076" customFormat="1" s="223"/>
    <row r="4077" customFormat="1" s="223"/>
    <row r="4078" customFormat="1" s="223"/>
    <row r="4079" customFormat="1" s="223"/>
    <row r="4080" customFormat="1" s="223"/>
    <row r="4081" customFormat="1" s="223"/>
    <row r="4082" customFormat="1" s="223"/>
    <row r="4083" customFormat="1" s="223"/>
    <row r="4084" customFormat="1" s="223"/>
    <row r="4085" customFormat="1" s="223"/>
    <row r="4086" customFormat="1" s="223"/>
    <row r="4087" customFormat="1" s="223"/>
    <row r="4088" customFormat="1" s="223"/>
    <row r="4089" customFormat="1" s="223"/>
    <row r="4090" customFormat="1" s="223"/>
    <row r="4091" customFormat="1" s="223"/>
    <row r="4092" customFormat="1" s="223"/>
    <row r="4093" customFormat="1" s="223"/>
    <row r="4094" customFormat="1" s="223"/>
    <row r="4095" customFormat="1" s="223"/>
    <row r="4096" customFormat="1" s="223"/>
    <row r="4097" customFormat="1" s="223"/>
    <row r="4098" customFormat="1" s="223"/>
    <row r="4099" customFormat="1" s="223"/>
    <row r="4100" customFormat="1" s="223"/>
    <row r="4101" customFormat="1" s="223"/>
    <row r="4102" customFormat="1" s="223"/>
    <row r="4103" customFormat="1" s="223"/>
    <row r="4104" customFormat="1" s="223"/>
    <row r="4105" customFormat="1" s="223"/>
    <row r="4106" customFormat="1" s="223"/>
    <row r="4107" customFormat="1" s="223"/>
    <row r="4108" customFormat="1" s="223"/>
    <row r="4109" customFormat="1" s="223"/>
    <row r="4110" customFormat="1" s="223"/>
    <row r="4111" customFormat="1" s="223"/>
    <row r="4112" customFormat="1" s="223"/>
    <row r="4113" customFormat="1" s="223"/>
    <row r="4114" customFormat="1" s="223"/>
    <row r="4115" customFormat="1" s="223"/>
    <row r="4116" customFormat="1" s="223"/>
    <row r="4117" customFormat="1" s="223"/>
    <row r="4118" customFormat="1" s="223"/>
    <row r="4119" customFormat="1" s="223"/>
    <row r="4120" customFormat="1" s="223"/>
    <row r="4121" customFormat="1" s="223"/>
    <row r="4122" customFormat="1" s="223"/>
    <row r="4123" customFormat="1" s="223"/>
    <row r="4124" customFormat="1" s="223"/>
    <row r="4125" customFormat="1" s="223"/>
    <row r="4126" customFormat="1" s="223"/>
    <row r="4127" customFormat="1" s="223"/>
    <row r="4128" customFormat="1" s="223"/>
    <row r="4129" customFormat="1" s="223"/>
    <row r="4130" customFormat="1" s="223"/>
    <row r="4131" customFormat="1" s="223"/>
    <row r="4132" customFormat="1" s="223"/>
    <row r="4133" customFormat="1" s="223"/>
    <row r="4134" customFormat="1" s="223"/>
    <row r="4135" customFormat="1" s="223"/>
    <row r="4136" customFormat="1" s="223"/>
    <row r="4137" customFormat="1" s="223"/>
    <row r="4138" customFormat="1" s="223"/>
    <row r="4139" customFormat="1" s="223"/>
    <row r="4140" customFormat="1" s="223"/>
    <row r="4141" customFormat="1" s="223"/>
    <row r="4142" customFormat="1" s="223"/>
    <row r="4143" customFormat="1" s="223"/>
    <row r="4144" customFormat="1" s="223"/>
    <row r="4145" customFormat="1" s="223"/>
    <row r="4146" customFormat="1" s="223"/>
    <row r="4147" customFormat="1" s="223"/>
    <row r="4148" customFormat="1" s="223"/>
    <row r="4149" customFormat="1" s="223"/>
    <row r="4150" customFormat="1" s="223"/>
    <row r="4151" customFormat="1" s="223"/>
    <row r="4152" customFormat="1" s="223"/>
    <row r="4153" customFormat="1" s="223"/>
    <row r="4154" customFormat="1" s="223"/>
    <row r="4155" customFormat="1" s="223"/>
    <row r="4156" customFormat="1" s="223"/>
    <row r="4157" customFormat="1" s="223"/>
    <row r="4158" customFormat="1" s="223"/>
    <row r="4159" customFormat="1" s="223"/>
    <row r="4160" customFormat="1" s="223"/>
    <row r="4161" customFormat="1" s="223"/>
    <row r="4162" customFormat="1" s="223"/>
    <row r="4163" customFormat="1" s="223"/>
    <row r="4164" customFormat="1" s="223"/>
    <row r="4165" customFormat="1" s="223"/>
    <row r="4166" customFormat="1" s="223"/>
    <row r="4167" customFormat="1" s="223"/>
    <row r="4168" customFormat="1" s="223"/>
    <row r="4169" customFormat="1" s="223"/>
    <row r="4170" customFormat="1" s="223"/>
    <row r="4171" customFormat="1" s="223"/>
    <row r="4172" customFormat="1" s="223"/>
    <row r="4173" customFormat="1" s="223"/>
    <row r="4174" customFormat="1" s="223"/>
    <row r="4175" customFormat="1" s="223"/>
    <row r="4176" customFormat="1" s="223"/>
    <row r="4177" customFormat="1" s="223"/>
    <row r="4178" customFormat="1" s="223"/>
    <row r="4179" customFormat="1" s="223"/>
    <row r="4180" customFormat="1" s="223"/>
    <row r="4181" customFormat="1" s="223"/>
    <row r="4182" customFormat="1" s="223"/>
    <row r="4183" customFormat="1" s="223"/>
    <row r="4184" customFormat="1" s="223"/>
    <row r="4185" customFormat="1" s="223"/>
    <row r="4186" customFormat="1" s="223"/>
    <row r="4187" customFormat="1" s="223"/>
    <row r="4188" customFormat="1" s="223"/>
    <row r="4189" customFormat="1" s="223"/>
    <row r="4190" customFormat="1" s="223"/>
    <row r="4191" customFormat="1" s="223"/>
    <row r="4192" customFormat="1" s="223"/>
    <row r="4193" customFormat="1" s="223"/>
    <row r="4194" customFormat="1" s="223"/>
    <row r="4195" customFormat="1" s="223"/>
    <row r="4196" customFormat="1" s="223"/>
    <row r="4197" customFormat="1" s="223"/>
    <row r="4198" customFormat="1" s="223"/>
    <row r="4199" customFormat="1" s="223"/>
    <row r="4200" customFormat="1" s="223"/>
    <row r="4201" customFormat="1" s="223"/>
    <row r="4202" customFormat="1" s="223"/>
    <row r="4203" customFormat="1" s="223"/>
    <row r="4204" customFormat="1" s="223"/>
    <row r="4205" customFormat="1" s="223"/>
    <row r="4206" customFormat="1" s="223"/>
    <row r="4207" customFormat="1" s="223"/>
    <row r="4208" customFormat="1" s="223"/>
    <row r="4209" customFormat="1" s="223"/>
    <row r="4210" customFormat="1" s="223"/>
    <row r="4211" customFormat="1" s="223"/>
    <row r="4212" customFormat="1" s="223"/>
    <row r="4213" customFormat="1" s="223"/>
    <row r="4214" customFormat="1" s="223"/>
    <row r="4215" customFormat="1" s="223"/>
    <row r="4216" customFormat="1" s="223"/>
    <row r="4217" customFormat="1" s="223"/>
    <row r="4218" customFormat="1" s="223"/>
    <row r="4219" customFormat="1" s="223"/>
    <row r="4220" customFormat="1" s="223"/>
    <row r="4221" customFormat="1" s="223"/>
    <row r="4222" customFormat="1" s="223"/>
    <row r="4223" customFormat="1" s="223"/>
    <row r="4224" customFormat="1" s="223"/>
    <row r="4225" customFormat="1" s="223"/>
    <row r="4226" customFormat="1" s="223"/>
    <row r="4227" customFormat="1" s="223"/>
    <row r="4228" customFormat="1" s="223"/>
    <row r="4229" customFormat="1" s="223"/>
    <row r="4230" customFormat="1" s="223"/>
    <row r="4231" customFormat="1" s="223"/>
    <row r="4232" customFormat="1" s="223"/>
    <row r="4233" customFormat="1" s="223"/>
    <row r="4234" customFormat="1" s="223"/>
    <row r="4235" customFormat="1" s="223"/>
    <row r="4236" customFormat="1" s="223"/>
    <row r="4237" customFormat="1" s="223"/>
    <row r="4238" customFormat="1" s="223"/>
    <row r="4239" customFormat="1" s="223"/>
    <row r="4240" customFormat="1" s="223"/>
    <row r="4241" customFormat="1" s="223"/>
    <row r="4242" customFormat="1" s="223"/>
    <row r="4243" customFormat="1" s="223"/>
    <row r="4244" customFormat="1" s="223"/>
    <row r="4245" customFormat="1" s="223"/>
    <row r="4246" customFormat="1" s="223"/>
    <row r="4247" customFormat="1" s="223"/>
    <row r="4248" customFormat="1" s="223"/>
    <row r="4249" customFormat="1" s="223"/>
    <row r="4250" customFormat="1" s="223"/>
    <row r="4251" customFormat="1" s="223"/>
    <row r="4252" customFormat="1" s="223"/>
    <row r="4253" customFormat="1" s="223"/>
    <row r="4254" customFormat="1" s="223"/>
    <row r="4255" customFormat="1" s="223"/>
    <row r="4256" customFormat="1" s="223"/>
    <row r="4257" customFormat="1" s="223"/>
    <row r="4258" customFormat="1" s="223"/>
    <row r="4259" customFormat="1" s="223"/>
    <row r="4260" customFormat="1" s="223"/>
    <row r="4261" customFormat="1" s="223"/>
    <row r="4262" customFormat="1" s="223"/>
    <row r="4263" customFormat="1" s="223"/>
    <row r="4264" customFormat="1" s="223"/>
    <row r="4265" customFormat="1" s="223"/>
    <row r="4266" customFormat="1" s="223"/>
    <row r="4267" customFormat="1" s="223"/>
    <row r="4268" customFormat="1" s="223"/>
    <row r="4269" customFormat="1" s="223"/>
    <row r="4270" customFormat="1" s="223"/>
    <row r="4271" customFormat="1" s="223"/>
    <row r="4272" customFormat="1" s="223"/>
    <row r="4273" customFormat="1" s="223"/>
    <row r="4274" customFormat="1" s="223"/>
    <row r="4275" customFormat="1" s="223"/>
    <row r="4276" customFormat="1" s="223"/>
    <row r="4277" customFormat="1" s="223"/>
    <row r="4278" customFormat="1" s="223"/>
    <row r="4279" customFormat="1" s="223"/>
    <row r="4280" customFormat="1" s="223"/>
    <row r="4281" customFormat="1" s="223"/>
    <row r="4282" customFormat="1" s="223"/>
    <row r="4283" customFormat="1" s="223"/>
    <row r="4284" customFormat="1" s="223"/>
    <row r="4285" customFormat="1" s="223"/>
    <row r="4286" customFormat="1" s="223"/>
    <row r="4287" customFormat="1" s="223"/>
    <row r="4288" customFormat="1" s="223"/>
    <row r="4289" customFormat="1" s="223"/>
    <row r="4290" customFormat="1" s="223"/>
    <row r="4291" customFormat="1" s="223"/>
    <row r="4292" customFormat="1" s="223"/>
    <row r="4293" customFormat="1" s="223"/>
    <row r="4294" customFormat="1" s="223"/>
    <row r="4295" customFormat="1" s="223"/>
    <row r="4296" customFormat="1" s="223"/>
    <row r="4297" customFormat="1" s="223"/>
    <row r="4298" customFormat="1" s="223"/>
    <row r="4299" customFormat="1" s="223"/>
    <row r="4300" customFormat="1" s="223"/>
    <row r="4301" customFormat="1" s="223"/>
    <row r="4302" customFormat="1" s="223"/>
    <row r="4303" customFormat="1" s="223"/>
    <row r="4304" customFormat="1" s="223"/>
    <row r="4305" customFormat="1" s="223"/>
    <row r="4306" customFormat="1" s="223"/>
    <row r="4307" customFormat="1" s="223"/>
    <row r="4308" customFormat="1" s="223"/>
    <row r="4309" customFormat="1" s="223"/>
    <row r="4310" customFormat="1" s="223"/>
    <row r="4311" customFormat="1" s="223"/>
    <row r="4312" customFormat="1" s="223"/>
    <row r="4313" customFormat="1" s="223"/>
    <row r="4314" customFormat="1" s="223"/>
    <row r="4315" customFormat="1" s="223"/>
    <row r="4316" customFormat="1" s="223"/>
    <row r="4317" customFormat="1" s="223"/>
    <row r="4318" customFormat="1" s="223"/>
    <row r="4319" customFormat="1" s="223"/>
    <row r="4320" customFormat="1" s="223"/>
    <row r="4321" customFormat="1" s="223"/>
    <row r="4322" customFormat="1" s="223"/>
    <row r="4323" customFormat="1" s="223"/>
    <row r="4324" customFormat="1" s="223"/>
    <row r="4325" customFormat="1" s="223"/>
    <row r="4326" customFormat="1" s="223"/>
    <row r="4327" customFormat="1" s="223"/>
    <row r="4328" customFormat="1" s="223"/>
    <row r="4329" customFormat="1" s="223"/>
    <row r="4330" customFormat="1" s="223"/>
    <row r="4331" customFormat="1" s="223"/>
    <row r="4332" customFormat="1" s="223"/>
    <row r="4333" customFormat="1" s="223"/>
    <row r="4334" customFormat="1" s="223"/>
    <row r="4335" customFormat="1" s="223"/>
    <row r="4336" customFormat="1" s="223"/>
    <row r="4337" customFormat="1" s="223"/>
    <row r="4338" customFormat="1" s="223"/>
    <row r="4339" customFormat="1" s="223"/>
    <row r="4340" customFormat="1" s="223"/>
    <row r="4341" customFormat="1" s="223"/>
    <row r="4342" customFormat="1" s="223"/>
    <row r="4343" customFormat="1" s="223"/>
    <row r="4344" customFormat="1" s="223"/>
    <row r="4345" customFormat="1" s="223"/>
    <row r="4346" customFormat="1" s="223"/>
    <row r="4347" customFormat="1" s="223"/>
    <row r="4348" customFormat="1" s="223"/>
    <row r="4349" customFormat="1" s="223"/>
    <row r="4350" customFormat="1" s="223"/>
    <row r="4351" customFormat="1" s="223"/>
    <row r="4352" customFormat="1" s="223"/>
    <row r="4353" customFormat="1" s="223"/>
    <row r="4354" customFormat="1" s="223"/>
    <row r="4355" customFormat="1" s="223"/>
    <row r="4356" customFormat="1" s="223"/>
    <row r="4357" customFormat="1" s="223"/>
    <row r="4358" customFormat="1" s="223"/>
    <row r="4359" customFormat="1" s="223"/>
    <row r="4360" customFormat="1" s="223"/>
    <row r="4361" customFormat="1" s="223"/>
    <row r="4362" customFormat="1" s="223"/>
    <row r="4363" customFormat="1" s="223"/>
    <row r="4364" customFormat="1" s="223"/>
    <row r="4365" customFormat="1" s="223"/>
    <row r="4366" customFormat="1" s="223"/>
    <row r="4367" customFormat="1" s="223"/>
    <row r="4368" customFormat="1" s="223"/>
    <row r="4369" customFormat="1" s="223"/>
    <row r="4370" customFormat="1" s="223"/>
    <row r="4371" customFormat="1" s="223"/>
    <row r="4372" customFormat="1" s="223"/>
    <row r="4373" customFormat="1" s="223"/>
    <row r="4374" customFormat="1" s="223"/>
    <row r="4375" customFormat="1" s="223"/>
    <row r="4376" customFormat="1" s="223"/>
    <row r="4377" customFormat="1" s="223"/>
    <row r="4378" customFormat="1" s="223"/>
    <row r="4379" customFormat="1" s="223"/>
    <row r="4380" customFormat="1" s="223"/>
    <row r="4381" customFormat="1" s="223"/>
    <row r="4382" customFormat="1" s="223"/>
    <row r="4383" customFormat="1" s="223"/>
    <row r="4384" customFormat="1" s="223"/>
    <row r="4385" customFormat="1" s="223"/>
    <row r="4386" customFormat="1" s="223"/>
    <row r="4387" customFormat="1" s="223"/>
    <row r="4388" customFormat="1" s="223"/>
    <row r="4389" customFormat="1" s="223"/>
    <row r="4390" customFormat="1" s="223"/>
    <row r="4391" customFormat="1" s="223"/>
    <row r="4392" customFormat="1" s="223"/>
    <row r="4393" customFormat="1" s="223"/>
    <row r="4394" customFormat="1" s="223"/>
    <row r="4395" customFormat="1" s="223"/>
    <row r="4396" customFormat="1" s="223"/>
    <row r="4397" customFormat="1" s="223"/>
    <row r="4398" customFormat="1" s="223"/>
    <row r="4399" customFormat="1" s="223"/>
    <row r="4400" customFormat="1" s="223"/>
    <row r="4401" customFormat="1" s="223"/>
    <row r="4402" customFormat="1" s="223"/>
    <row r="4403" customFormat="1" s="223"/>
    <row r="4404" customFormat="1" s="223"/>
    <row r="4405" customFormat="1" s="223"/>
    <row r="4406" customFormat="1" s="223"/>
    <row r="4407" customFormat="1" s="223"/>
    <row r="4408" customFormat="1" s="223"/>
    <row r="4409" customFormat="1" s="223"/>
    <row r="4410" customFormat="1" s="223"/>
    <row r="4411" customFormat="1" s="223"/>
    <row r="4412" customFormat="1" s="223"/>
    <row r="4413" customFormat="1" s="223"/>
    <row r="4414" customFormat="1" s="223"/>
    <row r="4415" customFormat="1" s="223"/>
    <row r="4416" customFormat="1" s="223"/>
    <row r="4417" customFormat="1" s="223"/>
    <row r="4418" customFormat="1" s="223"/>
    <row r="4419" customFormat="1" s="223"/>
    <row r="4420" customFormat="1" s="223"/>
    <row r="4421" customFormat="1" s="223"/>
    <row r="4422" customFormat="1" s="223"/>
    <row r="4423" customFormat="1" s="223"/>
    <row r="4424" customFormat="1" s="223"/>
    <row r="4425" customFormat="1" s="223"/>
    <row r="4426" customFormat="1" s="223"/>
    <row r="4427" customFormat="1" s="223"/>
    <row r="4428" customFormat="1" s="223"/>
    <row r="4429" customFormat="1" s="223"/>
    <row r="4430" customFormat="1" s="223"/>
    <row r="4431" customFormat="1" s="223"/>
    <row r="4432" customFormat="1" s="223"/>
    <row r="4433" customFormat="1" s="223"/>
    <row r="4434" customFormat="1" s="223"/>
    <row r="4435" customFormat="1" s="223"/>
    <row r="4436" customFormat="1" s="223"/>
    <row r="4437" customFormat="1" s="223"/>
    <row r="4438" customFormat="1" s="223"/>
    <row r="4439" customFormat="1" s="223"/>
    <row r="4440" customFormat="1" s="223"/>
    <row r="4441" customFormat="1" s="223"/>
    <row r="4442" customFormat="1" s="223"/>
    <row r="4443" customFormat="1" s="223"/>
    <row r="4444" customFormat="1" s="223"/>
    <row r="4445" customFormat="1" s="223"/>
    <row r="4446" customFormat="1" s="223"/>
    <row r="4447" customFormat="1" s="223"/>
    <row r="4448" customFormat="1" s="223"/>
    <row r="4449" customFormat="1" s="223"/>
    <row r="4450" customFormat="1" s="223"/>
    <row r="4451" customFormat="1" s="223"/>
    <row r="4452" customFormat="1" s="223"/>
    <row r="4453" customFormat="1" s="223"/>
    <row r="4454" customFormat="1" s="223"/>
    <row r="4455" customFormat="1" s="223"/>
    <row r="4456" customFormat="1" s="223"/>
    <row r="4457" customFormat="1" s="223"/>
    <row r="4458" customFormat="1" s="223"/>
    <row r="4459" customFormat="1" s="223"/>
    <row r="4460" customFormat="1" s="223"/>
    <row r="4461" customFormat="1" s="223"/>
    <row r="4462" customFormat="1" s="223"/>
    <row r="4463" customFormat="1" s="223"/>
    <row r="4464" customFormat="1" s="223"/>
    <row r="4465" customFormat="1" s="223"/>
    <row r="4466" customFormat="1" s="223"/>
    <row r="4467" customFormat="1" s="223"/>
    <row r="4468" customFormat="1" s="223"/>
    <row r="4469" customFormat="1" s="223"/>
    <row r="4470" customFormat="1" s="223"/>
    <row r="4471" customFormat="1" s="223"/>
    <row r="4472" customFormat="1" s="223"/>
    <row r="4473" customFormat="1" s="223"/>
    <row r="4474" customFormat="1" s="223"/>
    <row r="4475" customFormat="1" s="223"/>
    <row r="4476" customFormat="1" s="223"/>
    <row r="4477" customFormat="1" s="223"/>
    <row r="4478" customFormat="1" s="223"/>
    <row r="4479" customFormat="1" s="223"/>
    <row r="4480" customFormat="1" s="223"/>
    <row r="4481" customFormat="1" s="223"/>
    <row r="4482" customFormat="1" s="223"/>
    <row r="4483" customFormat="1" s="223"/>
    <row r="4484" customFormat="1" s="223"/>
    <row r="4485" customFormat="1" s="223"/>
    <row r="4486" customFormat="1" s="223"/>
    <row r="4487" customFormat="1" s="223"/>
    <row r="4488" customFormat="1" s="223"/>
    <row r="4489" customFormat="1" s="223"/>
    <row r="4490" customFormat="1" s="223"/>
    <row r="4491" customFormat="1" s="223"/>
    <row r="4492" customFormat="1" s="223"/>
    <row r="4493" customFormat="1" s="223"/>
    <row r="4494" customFormat="1" s="223"/>
    <row r="4495" customFormat="1" s="223"/>
    <row r="4496" customFormat="1" s="223"/>
    <row r="4497" customFormat="1" s="223"/>
    <row r="4498" customFormat="1" s="223"/>
    <row r="4499" customFormat="1" s="223"/>
    <row r="4500" customFormat="1" s="223"/>
    <row r="4501" customFormat="1" s="223"/>
    <row r="4502" customFormat="1" s="223"/>
    <row r="4503" customFormat="1" s="223"/>
    <row r="4504" customFormat="1" s="223"/>
    <row r="4505" customFormat="1" s="223"/>
    <row r="4506" customFormat="1" s="223"/>
    <row r="4507" customFormat="1" s="223"/>
    <row r="4508" customFormat="1" s="223"/>
    <row r="4509" customFormat="1" s="223"/>
    <row r="4510" customFormat="1" s="223"/>
    <row r="4511" customFormat="1" s="223"/>
    <row r="4512" customFormat="1" s="223"/>
    <row r="4513" customFormat="1" s="223"/>
    <row r="4514" customFormat="1" s="223"/>
    <row r="4515" customFormat="1" s="223"/>
    <row r="4516" customFormat="1" s="223"/>
    <row r="4517" customFormat="1" s="223"/>
    <row r="4518" customFormat="1" s="223"/>
    <row r="4519" customFormat="1" s="223"/>
    <row r="4520" customFormat="1" s="223"/>
    <row r="4521" customFormat="1" s="223"/>
    <row r="4522" customFormat="1" s="223"/>
    <row r="4523" customFormat="1" s="223"/>
    <row r="4524" customFormat="1" s="223"/>
    <row r="4525" customFormat="1" s="223"/>
    <row r="4526" customFormat="1" s="223"/>
    <row r="4527" customFormat="1" s="223"/>
    <row r="4528" customFormat="1" s="223"/>
    <row r="4529" customFormat="1" s="223"/>
    <row r="4530" customFormat="1" s="223"/>
    <row r="4531" customFormat="1" s="223"/>
    <row r="4532" customFormat="1" s="223"/>
    <row r="4533" customFormat="1" s="223"/>
    <row r="4534" customFormat="1" s="223"/>
    <row r="4535" customFormat="1" s="223"/>
    <row r="4536" customFormat="1" s="223"/>
    <row r="4537" customFormat="1" s="223"/>
    <row r="4538" customFormat="1" s="223"/>
    <row r="4539" customFormat="1" s="223"/>
    <row r="4540" customFormat="1" s="223"/>
    <row r="4541" customFormat="1" s="223"/>
    <row r="4542" customFormat="1" s="223"/>
    <row r="4543" customFormat="1" s="223"/>
    <row r="4544" customFormat="1" s="223"/>
    <row r="4545" customFormat="1" s="223"/>
    <row r="4546" customFormat="1" s="223"/>
    <row r="4547" customFormat="1" s="223"/>
    <row r="4548" customFormat="1" s="223"/>
    <row r="4549" customFormat="1" s="223"/>
    <row r="4550" customFormat="1" s="223"/>
    <row r="4551" customFormat="1" s="223"/>
    <row r="4552" customFormat="1" s="223"/>
    <row r="4553" customFormat="1" s="223"/>
    <row r="4554" customFormat="1" s="223"/>
    <row r="4555" customFormat="1" s="223"/>
    <row r="4556" customFormat="1" s="223"/>
    <row r="4557" customFormat="1" s="223"/>
    <row r="4558" customFormat="1" s="223"/>
    <row r="4559" customFormat="1" s="223"/>
    <row r="4560" customFormat="1" s="223"/>
    <row r="4561" customFormat="1" s="223"/>
    <row r="4562" customFormat="1" s="223"/>
    <row r="4563" customFormat="1" s="223"/>
    <row r="4564" customFormat="1" s="223"/>
    <row r="4565" customFormat="1" s="223"/>
    <row r="4566" customFormat="1" s="223"/>
    <row r="4567" customFormat="1" s="223"/>
    <row r="4568" customFormat="1" s="223"/>
    <row r="4569" customFormat="1" s="223"/>
    <row r="4570" customFormat="1" s="223"/>
    <row r="4571" customFormat="1" s="223"/>
    <row r="4572" customFormat="1" s="223"/>
    <row r="4573" customFormat="1" s="223"/>
    <row r="4574" customFormat="1" s="223"/>
    <row r="4575" customFormat="1" s="223"/>
    <row r="4576" customFormat="1" s="223"/>
    <row r="4577" customFormat="1" s="223"/>
    <row r="4578" customFormat="1" s="223"/>
    <row r="4579" customFormat="1" s="223"/>
    <row r="4580" customFormat="1" s="223"/>
    <row r="4581" customFormat="1" s="223"/>
    <row r="4582" customFormat="1" s="223"/>
    <row r="4583" customFormat="1" s="223"/>
    <row r="4584" customFormat="1" s="223"/>
    <row r="4585" customFormat="1" s="223"/>
    <row r="4586" customFormat="1" s="223"/>
    <row r="4587" customFormat="1" s="223"/>
    <row r="4588" customFormat="1" s="223"/>
    <row r="4589" customFormat="1" s="223"/>
    <row r="4590" customFormat="1" s="223"/>
    <row r="4591" customFormat="1" s="223"/>
    <row r="4592" customFormat="1" s="223"/>
    <row r="4593" customFormat="1" s="223"/>
    <row r="4594" customFormat="1" s="223"/>
    <row r="4595" customFormat="1" s="223"/>
    <row r="4596" customFormat="1" s="223"/>
    <row r="4597" customFormat="1" s="223"/>
    <row r="4598" customFormat="1" s="223"/>
    <row r="4599" customFormat="1" s="223"/>
    <row r="4600" customFormat="1" s="223"/>
    <row r="4601" customFormat="1" s="223"/>
    <row r="4602" customFormat="1" s="223"/>
    <row r="4603" customFormat="1" s="223"/>
    <row r="4604" customFormat="1" s="223"/>
    <row r="4605" customFormat="1" s="223"/>
    <row r="4606" customFormat="1" s="223"/>
    <row r="4607" customFormat="1" s="223"/>
    <row r="4608" customFormat="1" s="223"/>
    <row r="4609" customFormat="1" s="223"/>
    <row r="4610" customFormat="1" s="223"/>
    <row r="4611" customFormat="1" s="223"/>
    <row r="4612" customFormat="1" s="223"/>
    <row r="4613" customFormat="1" s="223"/>
    <row r="4614" customFormat="1" s="223"/>
    <row r="4615" customFormat="1" s="223"/>
    <row r="4616" customFormat="1" s="223"/>
    <row r="4617" customFormat="1" s="223"/>
    <row r="4618" customFormat="1" s="223"/>
    <row r="4619" customFormat="1" s="223"/>
    <row r="4620" customFormat="1" s="223"/>
    <row r="4621" customFormat="1" s="223"/>
    <row r="4622" customFormat="1" s="223"/>
    <row r="4623" customFormat="1" s="223"/>
    <row r="4624" customFormat="1" s="223"/>
    <row r="4625" customFormat="1" s="223"/>
    <row r="4626" customFormat="1" s="223"/>
    <row r="4627" customFormat="1" s="223"/>
    <row r="4628" customFormat="1" s="223"/>
    <row r="4629" customFormat="1" s="223"/>
    <row r="4630" customFormat="1" s="223"/>
    <row r="4631" customFormat="1" s="223"/>
    <row r="4632" customFormat="1" s="223"/>
    <row r="4633" customFormat="1" s="223"/>
    <row r="4634" customFormat="1" s="223"/>
    <row r="4635" customFormat="1" s="223"/>
    <row r="4636" customFormat="1" s="223"/>
    <row r="4637" customFormat="1" s="223"/>
    <row r="4638" customFormat="1" s="223"/>
    <row r="4639" customFormat="1" s="223"/>
    <row r="4640" customFormat="1" s="223"/>
    <row r="4641" customFormat="1" s="223"/>
    <row r="4642" customFormat="1" s="223"/>
    <row r="4643" customFormat="1" s="223"/>
    <row r="4644" customFormat="1" s="223"/>
    <row r="4645" customFormat="1" s="223"/>
    <row r="4646" customFormat="1" s="223"/>
    <row r="4647" customFormat="1" s="223"/>
    <row r="4648" customFormat="1" s="223"/>
    <row r="4649" customFormat="1" s="223"/>
    <row r="4650" customFormat="1" s="223"/>
    <row r="4651" customFormat="1" s="223"/>
    <row r="4652" customFormat="1" s="223"/>
    <row r="4653" customFormat="1" s="223"/>
    <row r="4654" customFormat="1" s="223"/>
    <row r="4655" customFormat="1" s="223"/>
    <row r="4656" customFormat="1" s="223"/>
    <row r="4657" customFormat="1" s="223"/>
    <row r="4658" customFormat="1" s="223"/>
    <row r="4659" customFormat="1" s="223"/>
    <row r="4660" customFormat="1" s="223"/>
    <row r="4661" customFormat="1" s="223"/>
    <row r="4662" customFormat="1" s="223"/>
    <row r="4663" customFormat="1" s="223"/>
    <row r="4664" customFormat="1" s="223"/>
    <row r="4665" customFormat="1" s="223"/>
    <row r="4666" customFormat="1" s="223"/>
    <row r="4667" customFormat="1" s="223"/>
    <row r="4668" customFormat="1" s="223"/>
    <row r="4669" customFormat="1" s="223"/>
    <row r="4670" customFormat="1" s="223"/>
    <row r="4671" customFormat="1" s="223"/>
    <row r="4672" customFormat="1" s="223"/>
    <row r="4673" customFormat="1" s="223"/>
    <row r="4674" customFormat="1" s="223"/>
    <row r="4675" customFormat="1" s="223"/>
    <row r="4676" customFormat="1" s="223"/>
    <row r="4677" customFormat="1" s="223"/>
    <row r="4678" customFormat="1" s="223"/>
    <row r="4679" customFormat="1" s="223"/>
    <row r="4680" customFormat="1" s="223"/>
    <row r="4681" customFormat="1" s="223"/>
    <row r="4682" customFormat="1" s="223"/>
    <row r="4683" customFormat="1" s="223"/>
    <row r="4684" customFormat="1" s="223"/>
    <row r="4685" customFormat="1" s="223"/>
    <row r="4686" customFormat="1" s="223"/>
    <row r="4687" customFormat="1" s="223"/>
    <row r="4688" customFormat="1" s="223"/>
    <row r="4689" customFormat="1" s="223"/>
    <row r="4690" customFormat="1" s="223"/>
    <row r="4691" customFormat="1" s="223"/>
    <row r="4692" customFormat="1" s="223"/>
    <row r="4693" customFormat="1" s="223"/>
    <row r="4694" customFormat="1" s="223"/>
    <row r="4695" customFormat="1" s="223"/>
    <row r="4696" customFormat="1" s="223"/>
    <row r="4697" customFormat="1" s="223"/>
    <row r="4698" customFormat="1" s="223"/>
    <row r="4699" customFormat="1" s="223"/>
    <row r="4700" customFormat="1" s="223"/>
    <row r="4701" customFormat="1" s="223"/>
    <row r="4702" customFormat="1" s="223"/>
    <row r="4703" customFormat="1" s="223"/>
    <row r="4704" customFormat="1" s="223"/>
    <row r="4705" customFormat="1" s="223"/>
    <row r="4706" customFormat="1" s="223"/>
    <row r="4707" customFormat="1" s="223"/>
    <row r="4708" customFormat="1" s="223"/>
    <row r="4709" customFormat="1" s="223"/>
    <row r="4710" customFormat="1" s="223"/>
    <row r="4711" customFormat="1" s="223"/>
    <row r="4712" customFormat="1" s="223"/>
    <row r="4713" customFormat="1" s="223"/>
    <row r="4714" customFormat="1" s="223"/>
    <row r="4715" customFormat="1" s="223"/>
    <row r="4716" customFormat="1" s="223"/>
    <row r="4717" customFormat="1" s="223"/>
    <row r="4718" customFormat="1" s="223"/>
    <row r="4719" customFormat="1" s="223"/>
    <row r="4720" customFormat="1" s="223"/>
    <row r="4721" customFormat="1" s="223"/>
    <row r="4722" customFormat="1" s="223"/>
    <row r="4723" customFormat="1" s="223"/>
    <row r="4724" customFormat="1" s="223"/>
    <row r="4725" customFormat="1" s="223"/>
    <row r="4726" customFormat="1" s="223"/>
    <row r="4727" customFormat="1" s="223"/>
    <row r="4728" customFormat="1" s="223"/>
    <row r="4729" customFormat="1" s="223"/>
    <row r="4730" customFormat="1" s="223"/>
    <row r="4731" customFormat="1" s="223"/>
    <row r="4732" customFormat="1" s="223"/>
    <row r="4733" customFormat="1" s="223"/>
    <row r="4734" customFormat="1" s="223"/>
    <row r="4735" customFormat="1" s="223"/>
    <row r="4736" customFormat="1" s="223"/>
    <row r="4737" customFormat="1" s="223"/>
    <row r="4738" customFormat="1" s="223"/>
    <row r="4739" customFormat="1" s="223"/>
    <row r="4740" customFormat="1" s="223"/>
    <row r="4741" customFormat="1" s="223"/>
    <row r="4742" customFormat="1" s="223"/>
    <row r="4743" customFormat="1" s="223"/>
    <row r="4744" customFormat="1" s="223"/>
    <row r="4745" customFormat="1" s="223"/>
    <row r="4746" customFormat="1" s="223"/>
    <row r="4747" customFormat="1" s="223"/>
    <row r="4748" customFormat="1" s="223"/>
    <row r="4749" customFormat="1" s="223"/>
    <row r="4750" customFormat="1" s="223"/>
    <row r="4751" customFormat="1" s="223"/>
    <row r="4752" customFormat="1" s="223"/>
    <row r="4753" customFormat="1" s="223"/>
    <row r="4754" customFormat="1" s="223"/>
    <row r="4755" customFormat="1" s="223"/>
    <row r="4756" customFormat="1" s="223"/>
    <row r="4757" customFormat="1" s="223"/>
    <row r="4758" customFormat="1" s="223"/>
    <row r="4759" customFormat="1" s="223"/>
    <row r="4760" customFormat="1" s="223"/>
    <row r="4761" customFormat="1" s="223"/>
    <row r="4762" customFormat="1" s="223"/>
    <row r="4763" customFormat="1" s="223"/>
    <row r="4764" customFormat="1" s="223"/>
    <row r="4765" customFormat="1" s="223"/>
    <row r="4766" customFormat="1" s="223"/>
    <row r="4767" customFormat="1" s="223"/>
    <row r="4768" customFormat="1" s="223"/>
    <row r="4769" customFormat="1" s="223"/>
    <row r="4770" customFormat="1" s="223"/>
    <row r="4771" customFormat="1" s="223"/>
    <row r="4772" customFormat="1" s="223"/>
    <row r="4773" customFormat="1" s="223"/>
    <row r="4774" customFormat="1" s="223"/>
    <row r="4775" customFormat="1" s="223"/>
    <row r="4776" customFormat="1" s="223"/>
    <row r="4777" customFormat="1" s="223"/>
    <row r="4778" customFormat="1" s="223"/>
    <row r="4779" customFormat="1" s="223"/>
    <row r="4780" customFormat="1" s="223"/>
    <row r="4781" customFormat="1" s="223"/>
    <row r="4782" customFormat="1" s="223"/>
    <row r="4783" customFormat="1" s="223"/>
    <row r="4784" customFormat="1" s="223"/>
    <row r="4785" customFormat="1" s="223"/>
    <row r="4786" customFormat="1" s="223"/>
    <row r="4787" customFormat="1" s="223"/>
    <row r="4788" customFormat="1" s="223"/>
    <row r="4789" customFormat="1" s="223"/>
    <row r="4790" customFormat="1" s="223"/>
    <row r="4791" customFormat="1" s="223"/>
    <row r="4792" customFormat="1" s="223"/>
    <row r="4793" customFormat="1" s="223"/>
    <row r="4794" customFormat="1" s="223"/>
    <row r="4795" customFormat="1" s="223"/>
    <row r="4796" customFormat="1" s="223"/>
    <row r="4797" customFormat="1" s="223"/>
    <row r="4798" customFormat="1" s="223"/>
    <row r="4799" customFormat="1" s="223"/>
    <row r="4800" customFormat="1" s="223"/>
    <row r="4801" customFormat="1" s="223"/>
    <row r="4802" customFormat="1" s="223"/>
    <row r="4803" customFormat="1" s="223"/>
    <row r="4804" customFormat="1" s="223"/>
    <row r="4805" customFormat="1" s="223"/>
    <row r="4806" customFormat="1" s="223"/>
    <row r="4807" customFormat="1" s="223"/>
    <row r="4808" customFormat="1" s="223"/>
    <row r="4809" customFormat="1" s="223"/>
    <row r="4810" customFormat="1" s="223"/>
    <row r="4811" customFormat="1" s="223"/>
    <row r="4812" customFormat="1" s="223"/>
    <row r="4813" customFormat="1" s="223"/>
    <row r="4814" customFormat="1" s="223"/>
    <row r="4815" customFormat="1" s="223"/>
    <row r="4816" customFormat="1" s="223"/>
    <row r="4817" customFormat="1" s="223"/>
    <row r="4818" customFormat="1" s="223"/>
    <row r="4819" customFormat="1" s="223"/>
    <row r="4820" customFormat="1" s="223"/>
    <row r="4821" customFormat="1" s="223"/>
    <row r="4822" customFormat="1" s="223"/>
    <row r="4823" customFormat="1" s="223"/>
    <row r="4824" customFormat="1" s="223"/>
    <row r="4825" customFormat="1" s="223"/>
    <row r="4826" customFormat="1" s="223"/>
    <row r="4827" customFormat="1" s="223"/>
    <row r="4828" customFormat="1" s="223"/>
    <row r="4829" customFormat="1" s="223"/>
    <row r="4830" customFormat="1" s="223"/>
    <row r="4831" customFormat="1" s="223"/>
    <row r="4832" customFormat="1" s="223"/>
    <row r="4833" customFormat="1" s="223"/>
    <row r="4834" customFormat="1" s="223"/>
    <row r="4835" customFormat="1" s="223"/>
    <row r="4836" customFormat="1" s="223"/>
    <row r="4837" customFormat="1" s="223"/>
    <row r="4838" customFormat="1" s="223"/>
    <row r="4839" customFormat="1" s="223"/>
    <row r="4840" customFormat="1" s="223"/>
    <row r="4841" customFormat="1" s="223"/>
    <row r="4842" customFormat="1" s="223"/>
    <row r="4843" customFormat="1" s="223"/>
    <row r="4844" customFormat="1" s="223"/>
    <row r="4845" customFormat="1" s="223"/>
    <row r="4846" customFormat="1" s="223"/>
    <row r="4847" customFormat="1" s="223"/>
    <row r="4848" customFormat="1" s="223"/>
    <row r="4849" customFormat="1" s="223"/>
    <row r="4850" customFormat="1" s="223"/>
    <row r="4851" customFormat="1" s="223"/>
    <row r="4852" customFormat="1" s="223"/>
    <row r="4853" customFormat="1" s="223"/>
    <row r="4854" customFormat="1" s="223"/>
    <row r="4855" customFormat="1" s="223"/>
    <row r="4856" customFormat="1" s="223"/>
    <row r="4857" customFormat="1" s="223"/>
    <row r="4858" customFormat="1" s="223"/>
    <row r="4859" customFormat="1" s="223"/>
    <row r="4860" customFormat="1" s="223"/>
    <row r="4861" customFormat="1" s="223"/>
    <row r="4862" customFormat="1" s="223"/>
    <row r="4863" customFormat="1" s="223"/>
    <row r="4864" customFormat="1" s="223"/>
    <row r="4865" customFormat="1" s="223"/>
    <row r="4866" customFormat="1" s="223"/>
    <row r="4867" customFormat="1" s="223"/>
    <row r="4868" customFormat="1" s="223"/>
    <row r="4869" customFormat="1" s="223"/>
    <row r="4870" customFormat="1" s="223"/>
    <row r="4871" customFormat="1" s="223"/>
    <row r="4872" customFormat="1" s="223"/>
    <row r="4873" customFormat="1" s="223"/>
    <row r="4874" customFormat="1" s="223"/>
    <row r="4875" customFormat="1" s="223"/>
    <row r="4876" customFormat="1" s="223"/>
    <row r="4877" customFormat="1" s="223"/>
    <row r="4878" customFormat="1" s="223"/>
    <row r="4879" customFormat="1" s="223"/>
    <row r="4880" customFormat="1" s="223"/>
    <row r="4881" customFormat="1" s="223"/>
    <row r="4882" customFormat="1" s="223"/>
    <row r="4883" customFormat="1" s="223"/>
    <row r="4884" customFormat="1" s="223"/>
    <row r="4885" customFormat="1" s="223"/>
    <row r="4886" customFormat="1" s="223"/>
    <row r="4887" customFormat="1" s="223"/>
    <row r="4888" customFormat="1" s="223"/>
    <row r="4889" customFormat="1" s="223"/>
    <row r="4890" customFormat="1" s="223"/>
    <row r="4891" customFormat="1" s="223"/>
    <row r="4892" customFormat="1" s="223"/>
    <row r="4893" customFormat="1" s="223"/>
    <row r="4894" customFormat="1" s="223"/>
    <row r="4895" customFormat="1" s="223"/>
    <row r="4896" customFormat="1" s="223"/>
    <row r="4897" customFormat="1" s="223"/>
    <row r="4898" customFormat="1" s="223"/>
    <row r="4899" customFormat="1" s="223"/>
    <row r="4900" customFormat="1" s="223"/>
    <row r="4901" customFormat="1" s="223"/>
    <row r="4902" customFormat="1" s="223"/>
    <row r="4903" customFormat="1" s="223"/>
    <row r="4904" customFormat="1" s="223"/>
    <row r="4905" customFormat="1" s="223"/>
    <row r="4906" customFormat="1" s="223"/>
    <row r="4907" customFormat="1" s="223"/>
    <row r="4908" customFormat="1" s="223"/>
    <row r="4909" customFormat="1" s="223"/>
    <row r="4910" customFormat="1" s="223"/>
    <row r="4911" customFormat="1" s="223"/>
    <row r="4912" customFormat="1" s="223"/>
    <row r="4913" customFormat="1" s="223"/>
    <row r="4914" customFormat="1" s="223"/>
    <row r="4915" customFormat="1" s="223"/>
    <row r="4916" customFormat="1" s="223"/>
    <row r="4917" customFormat="1" s="223"/>
    <row r="4918" customFormat="1" s="223"/>
    <row r="4919" customFormat="1" s="223"/>
    <row r="4920" customFormat="1" s="223"/>
    <row r="4921" customFormat="1" s="223"/>
    <row r="4922" customFormat="1" s="223"/>
    <row r="4923" customFormat="1" s="223"/>
    <row r="4924" customFormat="1" s="223"/>
    <row r="4925" customFormat="1" s="223"/>
    <row r="4926" customFormat="1" s="223"/>
    <row r="4927" customFormat="1" s="223"/>
    <row r="4928" customFormat="1" s="223"/>
    <row r="4929" customFormat="1" s="223"/>
    <row r="4930" customFormat="1" s="223"/>
    <row r="4931" customFormat="1" s="223"/>
    <row r="4932" customFormat="1" s="223"/>
    <row r="4933" customFormat="1" s="223"/>
    <row r="4934" customFormat="1" s="223"/>
    <row r="4935" customFormat="1" s="223"/>
    <row r="4936" customFormat="1" s="223"/>
    <row r="4937" customFormat="1" s="223"/>
    <row r="4938" customFormat="1" s="223"/>
    <row r="4939" customFormat="1" s="223"/>
    <row r="4940" customFormat="1" s="223"/>
    <row r="4941" customFormat="1" s="223"/>
    <row r="4942" customFormat="1" s="223"/>
    <row r="4943" customFormat="1" s="223"/>
    <row r="4944" customFormat="1" s="223"/>
    <row r="4945" customFormat="1" s="223"/>
    <row r="4946" customFormat="1" s="223"/>
    <row r="4947" customFormat="1" s="223"/>
    <row r="4948" customFormat="1" s="223"/>
    <row r="4949" customFormat="1" s="223"/>
    <row r="4950" customFormat="1" s="223"/>
    <row r="4951" customFormat="1" s="223"/>
    <row r="4952" customFormat="1" s="223"/>
    <row r="4953" customFormat="1" s="223"/>
    <row r="4954" customFormat="1" s="223"/>
    <row r="4955" customFormat="1" s="223"/>
    <row r="4956" customFormat="1" s="223"/>
    <row r="4957" customFormat="1" s="223"/>
    <row r="4958" customFormat="1" s="223"/>
    <row r="4959" customFormat="1" s="223"/>
    <row r="4960" customFormat="1" s="223"/>
    <row r="4961" customFormat="1" s="223"/>
    <row r="4962" customFormat="1" s="223"/>
    <row r="4963" customFormat="1" s="223"/>
    <row r="4964" customFormat="1" s="223"/>
    <row r="4965" customFormat="1" s="223"/>
    <row r="4966" customFormat="1" s="223"/>
    <row r="4967" customFormat="1" s="223"/>
    <row r="4968" customFormat="1" s="223"/>
    <row r="4969" customFormat="1" s="223"/>
    <row r="4970" customFormat="1" s="223"/>
    <row r="4971" customFormat="1" s="223"/>
    <row r="4972" customFormat="1" s="223"/>
    <row r="4973" customFormat="1" s="223"/>
    <row r="4974" customFormat="1" s="223"/>
    <row r="4975" customFormat="1" s="223"/>
    <row r="4976" customFormat="1" s="223"/>
    <row r="4977" customFormat="1" s="223"/>
    <row r="4978" customFormat="1" s="223"/>
    <row r="4979" customFormat="1" s="223"/>
    <row r="4980" customFormat="1" s="223"/>
    <row r="4981" customFormat="1" s="223"/>
    <row r="4982" customFormat="1" s="223"/>
    <row r="4983" customFormat="1" s="223"/>
    <row r="4984" customFormat="1" s="223"/>
    <row r="4985" customFormat="1" s="223"/>
    <row r="4986" customFormat="1" s="223"/>
    <row r="4987" customFormat="1" s="223"/>
    <row r="4988" customFormat="1" s="223"/>
    <row r="4989" customFormat="1" s="223"/>
    <row r="4990" customFormat="1" s="223"/>
    <row r="4991" customFormat="1" s="223"/>
    <row r="4992" customFormat="1" s="223"/>
    <row r="4993" customFormat="1" s="223"/>
    <row r="4994" customFormat="1" s="223"/>
    <row r="4995" customFormat="1" s="223"/>
    <row r="4996" customFormat="1" s="223"/>
    <row r="4997" customFormat="1" s="223"/>
    <row r="4998" customFormat="1" s="223"/>
    <row r="4999" customFormat="1" s="223"/>
    <row r="5000" customFormat="1" s="223"/>
    <row r="5001" customFormat="1" s="223"/>
    <row r="5002" customFormat="1" s="223"/>
    <row r="5003" customFormat="1" s="223"/>
    <row r="5004" customFormat="1" s="223"/>
    <row r="5005" customFormat="1" s="223"/>
    <row r="5006" customFormat="1" s="223"/>
    <row r="5007" customFormat="1" s="223"/>
    <row r="5008" customFormat="1" s="223"/>
    <row r="5009" customFormat="1" s="223"/>
    <row r="5010" customFormat="1" s="223"/>
    <row r="5011" customFormat="1" s="223"/>
    <row r="5012" customFormat="1" s="223"/>
    <row r="5013" customFormat="1" s="223"/>
    <row r="5014" customFormat="1" s="223"/>
    <row r="5015" customFormat="1" s="223"/>
    <row r="5016" customFormat="1" s="223"/>
    <row r="5017" customFormat="1" s="223"/>
    <row r="5018" customFormat="1" s="223"/>
    <row r="5019" customFormat="1" s="223"/>
    <row r="5020" customFormat="1" s="223"/>
    <row r="5021" customFormat="1" s="223"/>
    <row r="5022" customFormat="1" s="223"/>
    <row r="5023" customFormat="1" s="223"/>
    <row r="5024" customFormat="1" s="223"/>
    <row r="5025" customFormat="1" s="223"/>
    <row r="5026" customFormat="1" s="223"/>
    <row r="5027" customFormat="1" s="223"/>
    <row r="5028" customFormat="1" s="223"/>
    <row r="5029" customFormat="1" s="223"/>
    <row r="5030" customFormat="1" s="223"/>
    <row r="5031" customFormat="1" s="223"/>
    <row r="5032" customFormat="1" s="223"/>
    <row r="5033" customFormat="1" s="223"/>
    <row r="5034" customFormat="1" s="223"/>
    <row r="5035" customFormat="1" s="223"/>
    <row r="5036" customFormat="1" s="223"/>
    <row r="5037" customFormat="1" s="223"/>
    <row r="5038" customFormat="1" s="223"/>
    <row r="5039" customFormat="1" s="223"/>
    <row r="5040" customFormat="1" s="223"/>
    <row r="5041" customFormat="1" s="223"/>
    <row r="5042" customFormat="1" s="223"/>
    <row r="5043" customFormat="1" s="223"/>
    <row r="5044" customFormat="1" s="223"/>
    <row r="5045" customFormat="1" s="223"/>
    <row r="5046" customFormat="1" s="223"/>
    <row r="5047" customFormat="1" s="223"/>
    <row r="5048" customFormat="1" s="223"/>
    <row r="5049" customFormat="1" s="223"/>
    <row r="5050" customFormat="1" s="223"/>
    <row r="5051" customFormat="1" s="223"/>
    <row r="5052" customFormat="1" s="223"/>
    <row r="5053" customFormat="1" s="223"/>
    <row r="5054" customFormat="1" s="223"/>
    <row r="5055" customFormat="1" s="223"/>
    <row r="5056" customFormat="1" s="223"/>
    <row r="5057" customFormat="1" s="223"/>
    <row r="5058" customFormat="1" s="223"/>
    <row r="5059" customFormat="1" s="223"/>
    <row r="5060" customFormat="1" s="223"/>
    <row r="5061" customFormat="1" s="223"/>
    <row r="5062" customFormat="1" s="223"/>
    <row r="5063" customFormat="1" s="223"/>
    <row r="5064" customFormat="1" s="223"/>
    <row r="5065" customFormat="1" s="223"/>
    <row r="5066" customFormat="1" s="223"/>
    <row r="5067" customFormat="1" s="223"/>
    <row r="5068" customFormat="1" s="223"/>
    <row r="5069" customFormat="1" s="223"/>
    <row r="5070" customFormat="1" s="223"/>
    <row r="5071" customFormat="1" s="223"/>
    <row r="5072" customFormat="1" s="223"/>
    <row r="5073" customFormat="1" s="223"/>
    <row r="5074" customFormat="1" s="223"/>
    <row r="5075" customFormat="1" s="223"/>
    <row r="5076" customFormat="1" s="223"/>
    <row r="5077" customFormat="1" s="223"/>
    <row r="5078" customFormat="1" s="223"/>
    <row r="5079" customFormat="1" s="223"/>
    <row r="5080" customFormat="1" s="223"/>
    <row r="5081" customFormat="1" s="223"/>
    <row r="5082" customFormat="1" s="223"/>
    <row r="5083" customFormat="1" s="223"/>
    <row r="5084" customFormat="1" s="223"/>
    <row r="5085" customFormat="1" s="223"/>
    <row r="5086" customFormat="1" s="223"/>
    <row r="5087" customFormat="1" s="223"/>
    <row r="5088" customFormat="1" s="223"/>
    <row r="5089" customFormat="1" s="223"/>
    <row r="5090" customFormat="1" s="223"/>
    <row r="5091" customFormat="1" s="223"/>
    <row r="5092" customFormat="1" s="223"/>
    <row r="5093" customFormat="1" s="223"/>
    <row r="5094" customFormat="1" s="223"/>
    <row r="5095" customFormat="1" s="223"/>
    <row r="5096" customFormat="1" s="223"/>
    <row r="5097" customFormat="1" s="223"/>
    <row r="5098" customFormat="1" s="223"/>
    <row r="5099" customFormat="1" s="223"/>
    <row r="5100" customFormat="1" s="223"/>
    <row r="5101" customFormat="1" s="223"/>
    <row r="5102" customFormat="1" s="223"/>
    <row r="5103" customFormat="1" s="223"/>
    <row r="5104" customFormat="1" s="223"/>
    <row r="5105" customFormat="1" s="223"/>
    <row r="5106" customFormat="1" s="223"/>
    <row r="5107" customFormat="1" s="223"/>
    <row r="5108" customFormat="1" s="223"/>
    <row r="5109" customFormat="1" s="223"/>
    <row r="5110" customFormat="1" s="223"/>
    <row r="5111" customFormat="1" s="223"/>
    <row r="5112" customFormat="1" s="223"/>
    <row r="5113" customFormat="1" s="223"/>
    <row r="5114" customFormat="1" s="223"/>
    <row r="5115" customFormat="1" s="223"/>
    <row r="5116" customFormat="1" s="223"/>
    <row r="5117" customFormat="1" s="223"/>
    <row r="5118" customFormat="1" s="223"/>
    <row r="5119" customFormat="1" s="223"/>
    <row r="5120" customFormat="1" s="223"/>
    <row r="5121" customFormat="1" s="223"/>
    <row r="5122" customFormat="1" s="223"/>
    <row r="5123" customFormat="1" s="223"/>
    <row r="5124" customFormat="1" s="223"/>
    <row r="5125" customFormat="1" s="223"/>
    <row r="5126" customFormat="1" s="223"/>
    <row r="5127" customFormat="1" s="223"/>
    <row r="5128" customFormat="1" s="223"/>
    <row r="5129" customFormat="1" s="223"/>
    <row r="5130" customFormat="1" s="223"/>
    <row r="5131" customFormat="1" s="223"/>
    <row r="5132" customFormat="1" s="223"/>
    <row r="5133" customFormat="1" s="223"/>
    <row r="5134" customFormat="1" s="223"/>
    <row r="5135" customFormat="1" s="223"/>
    <row r="5136" customFormat="1" s="223"/>
    <row r="5137" customFormat="1" s="223"/>
    <row r="5138" customFormat="1" s="223"/>
    <row r="5139" customFormat="1" s="223"/>
    <row r="5140" customFormat="1" s="223"/>
    <row r="5141" customFormat="1" s="223"/>
    <row r="5142" customFormat="1" s="223"/>
    <row r="5143" customFormat="1" s="223"/>
    <row r="5144" customFormat="1" s="223"/>
    <row r="5145" customFormat="1" s="223"/>
    <row r="5146" customFormat="1" s="223"/>
    <row r="5147" customFormat="1" s="223"/>
    <row r="5148" customFormat="1" s="223"/>
    <row r="5149" customFormat="1" s="223"/>
    <row r="5150" customFormat="1" s="223"/>
    <row r="5151" customFormat="1" s="223"/>
    <row r="5152" customFormat="1" s="223"/>
    <row r="5153" customFormat="1" s="223"/>
    <row r="5154" customFormat="1" s="223"/>
    <row r="5155" customFormat="1" s="223"/>
    <row r="5156" customFormat="1" s="223"/>
    <row r="5157" customFormat="1" s="223"/>
    <row r="5158" customFormat="1" s="223"/>
    <row r="5159" customFormat="1" s="223"/>
    <row r="5160" customFormat="1" s="223"/>
    <row r="5161" customFormat="1" s="223"/>
    <row r="5162" customFormat="1" s="223"/>
    <row r="5163" customFormat="1" s="223"/>
    <row r="5164" customFormat="1" s="223"/>
    <row r="5165" customFormat="1" s="223"/>
    <row r="5166" customFormat="1" s="223"/>
    <row r="5167" customFormat="1" s="223"/>
    <row r="5168" customFormat="1" s="223"/>
    <row r="5169" customFormat="1" s="223"/>
    <row r="5170" customFormat="1" s="223"/>
    <row r="5171" customFormat="1" s="223"/>
    <row r="5172" customFormat="1" s="223"/>
    <row r="5173" customFormat="1" s="223"/>
    <row r="5174" customFormat="1" s="223"/>
    <row r="5175" customFormat="1" s="223"/>
    <row r="5176" customFormat="1" s="223"/>
    <row r="5177" customFormat="1" s="223"/>
    <row r="5178" customFormat="1" s="223"/>
    <row r="5179" customFormat="1" s="223"/>
    <row r="5180" customFormat="1" s="223"/>
    <row r="5181" customFormat="1" s="223"/>
    <row r="5182" customFormat="1" s="223"/>
    <row r="5183" customFormat="1" s="223"/>
    <row r="5184" customFormat="1" s="223"/>
    <row r="5185" customFormat="1" s="223"/>
    <row r="5186" customFormat="1" s="223"/>
    <row r="5187" customFormat="1" s="223"/>
    <row r="5188" customFormat="1" s="223"/>
    <row r="5189" customFormat="1" s="223"/>
    <row r="5190" customFormat="1" s="223"/>
    <row r="5191" customFormat="1" s="223"/>
    <row r="5192" customFormat="1" s="223"/>
    <row r="5193" customFormat="1" s="223"/>
    <row r="5194" customFormat="1" s="223"/>
    <row r="5195" customFormat="1" s="223"/>
    <row r="5196" customFormat="1" s="223"/>
    <row r="5197" customFormat="1" s="223"/>
    <row r="5198" customFormat="1" s="223"/>
    <row r="5199" customFormat="1" s="223"/>
    <row r="5200" customFormat="1" s="223"/>
    <row r="5201" customFormat="1" s="223"/>
    <row r="5202" customFormat="1" s="223"/>
    <row r="5203" customFormat="1" s="223"/>
    <row r="5204" customFormat="1" s="223"/>
    <row r="5205" customFormat="1" s="223"/>
    <row r="5206" customFormat="1" s="223"/>
    <row r="5207" customFormat="1" s="223"/>
    <row r="5208" customFormat="1" s="223"/>
    <row r="5209" customFormat="1" s="223"/>
    <row r="5210" customFormat="1" s="223"/>
    <row r="5211" customFormat="1" s="223"/>
    <row r="5212" customFormat="1" s="223"/>
    <row r="5213" customFormat="1" s="223"/>
    <row r="5214" customFormat="1" s="223"/>
    <row r="5215" customFormat="1" s="223"/>
    <row r="5216" customFormat="1" s="223"/>
    <row r="5217" customFormat="1" s="223"/>
    <row r="5218" customFormat="1" s="223"/>
    <row r="5219" customFormat="1" s="223"/>
    <row r="5220" customFormat="1" s="223"/>
    <row r="5221" customFormat="1" s="223"/>
    <row r="5222" customFormat="1" s="223"/>
    <row r="5223" customFormat="1" s="223"/>
    <row r="5224" customFormat="1" s="223"/>
    <row r="5225" customFormat="1" s="223"/>
    <row r="5226" customFormat="1" s="223"/>
    <row r="5227" customFormat="1" s="223"/>
    <row r="5228" customFormat="1" s="223"/>
    <row r="5229" customFormat="1" s="223"/>
    <row r="5230" customFormat="1" s="223"/>
    <row r="5231" customFormat="1" s="223"/>
    <row r="5232" customFormat="1" s="223"/>
    <row r="5233" customFormat="1" s="223"/>
    <row r="5234" customFormat="1" s="223"/>
    <row r="5235" customFormat="1" s="223"/>
    <row r="5236" customFormat="1" s="223"/>
    <row r="5237" customFormat="1" s="223"/>
    <row r="5238" customFormat="1" s="223"/>
    <row r="5239" customFormat="1" s="223"/>
    <row r="5240" customFormat="1" s="223"/>
    <row r="5241" customFormat="1" s="223"/>
    <row r="5242" customFormat="1" s="223"/>
    <row r="5243" customFormat="1" s="223"/>
    <row r="5244" customFormat="1" s="223"/>
    <row r="5245" customFormat="1" s="223"/>
    <row r="5246" customFormat="1" s="223"/>
    <row r="5247" customFormat="1" s="223"/>
    <row r="5248" customFormat="1" s="223"/>
    <row r="5249" customFormat="1" s="223"/>
    <row r="5250" customFormat="1" s="223"/>
    <row r="5251" customFormat="1" s="223"/>
    <row r="5252" customFormat="1" s="223"/>
    <row r="5253" customFormat="1" s="223"/>
    <row r="5254" customFormat="1" s="223"/>
    <row r="5255" customFormat="1" s="223"/>
    <row r="5256" customFormat="1" s="223"/>
    <row r="5257" customFormat="1" s="223"/>
    <row r="5258" customFormat="1" s="223"/>
    <row r="5259" customFormat="1" s="223"/>
    <row r="5260" customFormat="1" s="223"/>
    <row r="5261" customFormat="1" s="223"/>
    <row r="5262" customFormat="1" s="223"/>
    <row r="5263" customFormat="1" s="223"/>
    <row r="5264" customFormat="1" s="223"/>
    <row r="5265" customFormat="1" s="223"/>
    <row r="5266" customFormat="1" s="223"/>
    <row r="5267" customFormat="1" s="223"/>
    <row r="5268" customFormat="1" s="223"/>
    <row r="5269" customFormat="1" s="223"/>
    <row r="5270" customFormat="1" s="223"/>
    <row r="5271" customFormat="1" s="223"/>
    <row r="5272" customFormat="1" s="223"/>
    <row r="5273" customFormat="1" s="223"/>
    <row r="5274" customFormat="1" s="223"/>
    <row r="5275" customFormat="1" s="223"/>
    <row r="5276" customFormat="1" s="223"/>
    <row r="5277" customFormat="1" s="223"/>
    <row r="5278" customFormat="1" s="223"/>
    <row r="5279" customFormat="1" s="223"/>
    <row r="5280" customFormat="1" s="223"/>
    <row r="5281" customFormat="1" s="223"/>
    <row r="5282" customFormat="1" s="223"/>
    <row r="5283" customFormat="1" s="223"/>
    <row r="5284" customFormat="1" s="223"/>
    <row r="5285" customFormat="1" s="223"/>
    <row r="5286" customFormat="1" s="223"/>
    <row r="5287" customFormat="1" s="223"/>
    <row r="5288" customFormat="1" s="223"/>
    <row r="5289" customFormat="1" s="223"/>
    <row r="5290" customFormat="1" s="223"/>
    <row r="5291" customFormat="1" s="223"/>
    <row r="5292" customFormat="1" s="223"/>
    <row r="5293" customFormat="1" s="223"/>
    <row r="5294" customFormat="1" s="223"/>
    <row r="5295" customFormat="1" s="223"/>
    <row r="5296" customFormat="1" s="223"/>
    <row r="5297" customFormat="1" s="223"/>
    <row r="5298" customFormat="1" s="223"/>
    <row r="5299" customFormat="1" s="223"/>
    <row r="5300" customFormat="1" s="223"/>
    <row r="5301" customFormat="1" s="223"/>
    <row r="5302" customFormat="1" s="223"/>
    <row r="5303" customFormat="1" s="223"/>
    <row r="5304" customFormat="1" s="223"/>
    <row r="5305" customFormat="1" s="223"/>
    <row r="5306" customFormat="1" s="223"/>
    <row r="5307" customFormat="1" s="223"/>
    <row r="5308" customFormat="1" s="223"/>
    <row r="5309" customFormat="1" s="223"/>
    <row r="5310" customFormat="1" s="223"/>
    <row r="5311" customFormat="1" s="223"/>
    <row r="5312" customFormat="1" s="223"/>
    <row r="5313" customFormat="1" s="223"/>
    <row r="5314" customFormat="1" s="223"/>
    <row r="5315" customFormat="1" s="223"/>
    <row r="5316" customFormat="1" s="223"/>
    <row r="5317" customFormat="1" s="223"/>
    <row r="5318" customFormat="1" s="223"/>
    <row r="5319" customFormat="1" s="223"/>
    <row r="5320" customFormat="1" s="223"/>
    <row r="5321" customFormat="1" s="223"/>
    <row r="5322" customFormat="1" s="223"/>
    <row r="5323" customFormat="1" s="223"/>
    <row r="5324" customFormat="1" s="223"/>
    <row r="5325" customFormat="1" s="223"/>
    <row r="5326" customFormat="1" s="223"/>
    <row r="5327" customFormat="1" s="223"/>
    <row r="5328" customFormat="1" s="223"/>
    <row r="5329" customFormat="1" s="223"/>
    <row r="5330" customFormat="1" s="223"/>
    <row r="5331" customFormat="1" s="223"/>
    <row r="5332" customFormat="1" s="223"/>
    <row r="5333" customFormat="1" s="223"/>
    <row r="5334" customFormat="1" s="223"/>
    <row r="5335" customFormat="1" s="223"/>
    <row r="5336" customFormat="1" s="223"/>
    <row r="5337" customFormat="1" s="223"/>
    <row r="5338" customFormat="1" s="223"/>
    <row r="5339" customFormat="1" s="223"/>
    <row r="5340" customFormat="1" s="223"/>
    <row r="5341" customFormat="1" s="223"/>
    <row r="5342" customFormat="1" s="223"/>
    <row r="5343" customFormat="1" s="223"/>
    <row r="5344" customFormat="1" s="223"/>
    <row r="5345" customFormat="1" s="223"/>
    <row r="5346" customFormat="1" s="223"/>
    <row r="5347" customFormat="1" s="223"/>
    <row r="5348" customFormat="1" s="223"/>
    <row r="5349" customFormat="1" s="223"/>
    <row r="5350" customFormat="1" s="223"/>
    <row r="5351" customFormat="1" s="223"/>
    <row r="5352" customFormat="1" s="223"/>
    <row r="5353" customFormat="1" s="223"/>
    <row r="5354" customFormat="1" s="223"/>
    <row r="5355" customFormat="1" s="223"/>
    <row r="5356" customFormat="1" s="223"/>
    <row r="5357" customFormat="1" s="223"/>
    <row r="5358" customFormat="1" s="223"/>
    <row r="5359" customFormat="1" s="223"/>
    <row r="5360" customFormat="1" s="223"/>
    <row r="5361" customFormat="1" s="223"/>
    <row r="5362" customFormat="1" s="223"/>
    <row r="5363" customFormat="1" s="223"/>
    <row r="5364" customFormat="1" s="223"/>
    <row r="5365" customFormat="1" s="223"/>
    <row r="5366" customFormat="1" s="223"/>
    <row r="5367" customFormat="1" s="223"/>
    <row r="5368" customFormat="1" s="223"/>
    <row r="5369" customFormat="1" s="223"/>
    <row r="5370" customFormat="1" s="223"/>
    <row r="5371" customFormat="1" s="223"/>
    <row r="5372" customFormat="1" s="223"/>
    <row r="5373" customFormat="1" s="223"/>
    <row r="5374" customFormat="1" s="223"/>
    <row r="5375" customFormat="1" s="223"/>
    <row r="5376" customFormat="1" s="223"/>
    <row r="5377" customFormat="1" s="223"/>
    <row r="5378" customFormat="1" s="223"/>
    <row r="5379" customFormat="1" s="223"/>
    <row r="5380" customFormat="1" s="223"/>
    <row r="5381" customFormat="1" s="223"/>
    <row r="5382" customFormat="1" s="223"/>
    <row r="5383" customFormat="1" s="223"/>
    <row r="5384" customFormat="1" s="223"/>
    <row r="5385" customFormat="1" s="223"/>
    <row r="5386" customFormat="1" s="223"/>
    <row r="5387" customFormat="1" s="223"/>
    <row r="5388" customFormat="1" s="223"/>
    <row r="5389" customFormat="1" s="223"/>
    <row r="5390" customFormat="1" s="223"/>
    <row r="5391" customFormat="1" s="223"/>
    <row r="5392" customFormat="1" s="223"/>
    <row r="5393" customFormat="1" s="223"/>
    <row r="5394" customFormat="1" s="223"/>
    <row r="5395" customFormat="1" s="223"/>
    <row r="5396" customFormat="1" s="223"/>
    <row r="5397" customFormat="1" s="223"/>
    <row r="5398" customFormat="1" s="223"/>
    <row r="5399" customFormat="1" s="223"/>
    <row r="5400" customFormat="1" s="223"/>
    <row r="5401" customFormat="1" s="223"/>
    <row r="5402" customFormat="1" s="223"/>
    <row r="5403" customFormat="1" s="223"/>
    <row r="5404" customFormat="1" s="223"/>
    <row r="5405" customFormat="1" s="223"/>
    <row r="5406" customFormat="1" s="223"/>
    <row r="5407" customFormat="1" s="223"/>
    <row r="5408" customFormat="1" s="223"/>
    <row r="5409" customFormat="1" s="223"/>
    <row r="5410" customFormat="1" s="223"/>
    <row r="5411" customFormat="1" s="223"/>
    <row r="5412" customFormat="1" s="223"/>
    <row r="5413" customFormat="1" s="223"/>
    <row r="5414" customFormat="1" s="223"/>
    <row r="5415" customFormat="1" s="223"/>
    <row r="5416" customFormat="1" s="223"/>
    <row r="5417" customFormat="1" s="223"/>
    <row r="5418" customFormat="1" s="223"/>
    <row r="5419" customFormat="1" s="223"/>
    <row r="5420" customFormat="1" s="223"/>
    <row r="5421" customFormat="1" s="223"/>
    <row r="5422" customFormat="1" s="223"/>
    <row r="5423" customFormat="1" s="223"/>
    <row r="5424" customFormat="1" s="223"/>
    <row r="5425" customFormat="1" s="223"/>
    <row r="5426" customFormat="1" s="223"/>
    <row r="5427" customFormat="1" s="223"/>
    <row r="5428" customFormat="1" s="223"/>
    <row r="5429" customFormat="1" s="223"/>
    <row r="5430" customFormat="1" s="223"/>
    <row r="5431" customFormat="1" s="223"/>
    <row r="5432" customFormat="1" s="223"/>
    <row r="5433" customFormat="1" s="223"/>
    <row r="5434" customFormat="1" s="223"/>
    <row r="5435" customFormat="1" s="223"/>
    <row r="5436" customFormat="1" s="223"/>
    <row r="5437" customFormat="1" s="223"/>
    <row r="5438" customFormat="1" s="223"/>
    <row r="5439" customFormat="1" s="223"/>
    <row r="5440" customFormat="1" s="223"/>
    <row r="5441" customFormat="1" s="223"/>
    <row r="5442" customFormat="1" s="223"/>
    <row r="5443" customFormat="1" s="223"/>
    <row r="5444" customFormat="1" s="223"/>
    <row r="5445" customFormat="1" s="223"/>
    <row r="5446" customFormat="1" s="223"/>
    <row r="5447" customFormat="1" s="223"/>
    <row r="5448" customFormat="1" s="223"/>
    <row r="5449" customFormat="1" s="223"/>
    <row r="5450" customFormat="1" s="223"/>
    <row r="5451" customFormat="1" s="223"/>
    <row r="5452" customFormat="1" s="223"/>
    <row r="5453" customFormat="1" s="223"/>
    <row r="5454" customFormat="1" s="223"/>
    <row r="5455" customFormat="1" s="223"/>
    <row r="5456" customFormat="1" s="223"/>
    <row r="5457" customFormat="1" s="223"/>
    <row r="5458" customFormat="1" s="223"/>
    <row r="5459" customFormat="1" s="223"/>
    <row r="5460" customFormat="1" s="223"/>
    <row r="5461" customFormat="1" s="223"/>
    <row r="5462" customFormat="1" s="223"/>
    <row r="5463" customFormat="1" s="223"/>
    <row r="5464" customFormat="1" s="223"/>
    <row r="5465" customFormat="1" s="223"/>
    <row r="5466" customFormat="1" s="223"/>
    <row r="5467" customFormat="1" s="223"/>
    <row r="5468" customFormat="1" s="223"/>
    <row r="5469" customFormat="1" s="223"/>
    <row r="5470" customFormat="1" s="223"/>
    <row r="5471" customFormat="1" s="223"/>
    <row r="5472" customFormat="1" s="223"/>
    <row r="5473" customFormat="1" s="223"/>
    <row r="5474" customFormat="1" s="223"/>
    <row r="5475" customFormat="1" s="223"/>
    <row r="5476" customFormat="1" s="223"/>
    <row r="5477" customFormat="1" s="223"/>
    <row r="5478" customFormat="1" s="223"/>
    <row r="5479" customFormat="1" s="223"/>
    <row r="5480" customFormat="1" s="223"/>
    <row r="5481" customFormat="1" s="223"/>
    <row r="5482" customFormat="1" s="223"/>
    <row r="5483" customFormat="1" s="223"/>
    <row r="5484" customFormat="1" s="223"/>
    <row r="5485" customFormat="1" s="223"/>
    <row r="5486" customFormat="1" s="223"/>
    <row r="5487" customFormat="1" s="223"/>
    <row r="5488" customFormat="1" s="223"/>
    <row r="5489" customFormat="1" s="223"/>
    <row r="5490" customFormat="1" s="223"/>
    <row r="5491" customFormat="1" s="223"/>
    <row r="5492" customFormat="1" s="223"/>
    <row r="5493" customFormat="1" s="223"/>
    <row r="5494" customFormat="1" s="223"/>
    <row r="5495" customFormat="1" s="223"/>
    <row r="5496" customFormat="1" s="223"/>
    <row r="5497" customFormat="1" s="223"/>
    <row r="5498" customFormat="1" s="223"/>
    <row r="5499" customFormat="1" s="223"/>
    <row r="5500" customFormat="1" s="223"/>
    <row r="5501" customFormat="1" s="223"/>
    <row r="5502" customFormat="1" s="223"/>
    <row r="5503" customFormat="1" s="223"/>
    <row r="5504" customFormat="1" s="223"/>
    <row r="5505" customFormat="1" s="223"/>
    <row r="5506" customFormat="1" s="223"/>
    <row r="5507" customFormat="1" s="223"/>
    <row r="5508" customFormat="1" s="223"/>
    <row r="5509" customFormat="1" s="223"/>
    <row r="5510" customFormat="1" s="223"/>
    <row r="5511" customFormat="1" s="223"/>
    <row r="5512" customFormat="1" s="223"/>
    <row r="5513" customFormat="1" s="223"/>
    <row r="5514" customFormat="1" s="223"/>
    <row r="5515" customFormat="1" s="223"/>
    <row r="5516" customFormat="1" s="223"/>
    <row r="5517" customFormat="1" s="223"/>
    <row r="5518" customFormat="1" s="223"/>
    <row r="5519" customFormat="1" s="223"/>
    <row r="5520" customFormat="1" s="223"/>
    <row r="5521" customFormat="1" s="223"/>
    <row r="5522" customFormat="1" s="223"/>
    <row r="5523" customFormat="1" s="223"/>
    <row r="5524" customFormat="1" s="223"/>
    <row r="5525" customFormat="1" s="223"/>
    <row r="5526" customFormat="1" s="223"/>
    <row r="5527" customFormat="1" s="223"/>
    <row r="5528" customFormat="1" s="223"/>
    <row r="5529" customFormat="1" s="223"/>
    <row r="5530" customFormat="1" s="223"/>
    <row r="5531" customFormat="1" s="223"/>
    <row r="5532" customFormat="1" s="223"/>
    <row r="5533" customFormat="1" s="223"/>
    <row r="5534" customFormat="1" s="223"/>
    <row r="5535" customFormat="1" s="223"/>
    <row r="5536" customFormat="1" s="223"/>
    <row r="5537" customFormat="1" s="223"/>
    <row r="5538" customFormat="1" s="223"/>
    <row r="5539" customFormat="1" s="223"/>
    <row r="5540" customFormat="1" s="223"/>
    <row r="5541" customFormat="1" s="223"/>
    <row r="5542" customFormat="1" s="223"/>
    <row r="5543" customFormat="1" s="223"/>
    <row r="5544" customFormat="1" s="223"/>
    <row r="5545" customFormat="1" s="223"/>
    <row r="5546" customFormat="1" s="223"/>
    <row r="5547" customFormat="1" s="223"/>
    <row r="5548" customFormat="1" s="223"/>
    <row r="5549" customFormat="1" s="223"/>
    <row r="5550" customFormat="1" s="223"/>
    <row r="5551" customFormat="1" s="223"/>
    <row r="5552" customFormat="1" s="223"/>
    <row r="5553" customFormat="1" s="223"/>
    <row r="5554" customFormat="1" s="223"/>
    <row r="5555" customFormat="1" s="223"/>
    <row r="5556" customFormat="1" s="223"/>
    <row r="5557" customFormat="1" s="223"/>
    <row r="5558" customFormat="1" s="223"/>
    <row r="5559" customFormat="1" s="223"/>
    <row r="5560" customFormat="1" s="223"/>
    <row r="5561" customFormat="1" s="223"/>
    <row r="5562" customFormat="1" s="223"/>
    <row r="5563" customFormat="1" s="223"/>
    <row r="5564" customFormat="1" s="223"/>
    <row r="5565" customFormat="1" s="223"/>
    <row r="5566" customFormat="1" s="223"/>
    <row r="5567" customFormat="1" s="223"/>
    <row r="5568" customFormat="1" s="223"/>
    <row r="5569" customFormat="1" s="223"/>
    <row r="5570" customFormat="1" s="223"/>
    <row r="5571" customFormat="1" s="223"/>
    <row r="5572" customFormat="1" s="223"/>
    <row r="5573" customFormat="1" s="223"/>
    <row r="5574" customFormat="1" s="223"/>
    <row r="5575" customFormat="1" s="223"/>
    <row r="5576" customFormat="1" s="223"/>
    <row r="5577" customFormat="1" s="223"/>
    <row r="5578" customFormat="1" s="223"/>
    <row r="5579" customFormat="1" s="223"/>
    <row r="5580" customFormat="1" s="223"/>
    <row r="5581" customFormat="1" s="223"/>
    <row r="5582" customFormat="1" s="223"/>
    <row r="5583" customFormat="1" s="223"/>
    <row r="5584" customFormat="1" s="223"/>
    <row r="5585" customFormat="1" s="223"/>
    <row r="5586" customFormat="1" s="223"/>
    <row r="5587" customFormat="1" s="223"/>
    <row r="5588" customFormat="1" s="223"/>
    <row r="5589" customFormat="1" s="223"/>
    <row r="5590" customFormat="1" s="223"/>
    <row r="5591" customFormat="1" s="223"/>
    <row r="5592" customFormat="1" s="223"/>
    <row r="5593" customFormat="1" s="223"/>
    <row r="5594" customFormat="1" s="223"/>
    <row r="5595" customFormat="1" s="223"/>
    <row r="5596" customFormat="1" s="223"/>
    <row r="5597" customFormat="1" s="223"/>
    <row r="5598" customFormat="1" s="223"/>
    <row r="5599" customFormat="1" s="223"/>
    <row r="5600" customFormat="1" s="223"/>
    <row r="5601" customFormat="1" s="223"/>
    <row r="5602" customFormat="1" s="223"/>
    <row r="5603" customFormat="1" s="223"/>
    <row r="5604" customFormat="1" s="223"/>
    <row r="5605" customFormat="1" s="223"/>
    <row r="5606" customFormat="1" s="223"/>
    <row r="5607" customFormat="1" s="223"/>
    <row r="5608" customFormat="1" s="223"/>
    <row r="5609" customFormat="1" s="223"/>
    <row r="5610" customFormat="1" s="223"/>
    <row r="5611" customFormat="1" s="223"/>
    <row r="5612" customFormat="1" s="223"/>
    <row r="5613" customFormat="1" s="223"/>
    <row r="5614" customFormat="1" s="223"/>
    <row r="5615" customFormat="1" s="223"/>
    <row r="5616" customFormat="1" s="223"/>
    <row r="5617" customFormat="1" s="223"/>
    <row r="5618" customFormat="1" s="223"/>
    <row r="5619" customFormat="1" s="223"/>
    <row r="5620" customFormat="1" s="223"/>
    <row r="5621" customFormat="1" s="223"/>
    <row r="5622" customFormat="1" s="223"/>
    <row r="5623" customFormat="1" s="223"/>
    <row r="5624" customFormat="1" s="223"/>
    <row r="5625" customFormat="1" s="223"/>
    <row r="5626" customFormat="1" s="223"/>
    <row r="5627" customFormat="1" s="223"/>
    <row r="5628" customFormat="1" s="223"/>
    <row r="5629" customFormat="1" s="223"/>
    <row r="5630" customFormat="1" s="223"/>
    <row r="5631" customFormat="1" s="223"/>
    <row r="5632" customFormat="1" s="223"/>
    <row r="5633" customFormat="1" s="223"/>
    <row r="5634" customFormat="1" s="223"/>
    <row r="5635" customFormat="1" s="223"/>
    <row r="5636" customFormat="1" s="223"/>
    <row r="5637" customFormat="1" s="223"/>
    <row r="5638" customFormat="1" s="223"/>
    <row r="5639" customFormat="1" s="223"/>
    <row r="5640" customFormat="1" s="223"/>
    <row r="5641" customFormat="1" s="223"/>
    <row r="5642" customFormat="1" s="223"/>
    <row r="5643" customFormat="1" s="223"/>
    <row r="5644" customFormat="1" s="223"/>
    <row r="5645" customFormat="1" s="223"/>
    <row r="5646" customFormat="1" s="223"/>
    <row r="5647" customFormat="1" s="223"/>
    <row r="5648" customFormat="1" s="223"/>
    <row r="5649" customFormat="1" s="223"/>
    <row r="5650" customFormat="1" s="223"/>
    <row r="5651" customFormat="1" s="223"/>
    <row r="5652" customFormat="1" s="223"/>
    <row r="5653" customFormat="1" s="223"/>
    <row r="5654" customFormat="1" s="223"/>
    <row r="5655" customFormat="1" s="223"/>
    <row r="5656" customFormat="1" s="223"/>
    <row r="5657" customFormat="1" s="223"/>
    <row r="5658" customFormat="1" s="223"/>
    <row r="5659" customFormat="1" s="223"/>
    <row r="5660" customFormat="1" s="223"/>
    <row r="5661" customFormat="1" s="223"/>
    <row r="5662" customFormat="1" s="223"/>
    <row r="5663" customFormat="1" s="223"/>
    <row r="5664" customFormat="1" s="223"/>
    <row r="5665" customFormat="1" s="223"/>
    <row r="5666" customFormat="1" s="223"/>
    <row r="5667" customFormat="1" s="223"/>
    <row r="5668" customFormat="1" s="223"/>
    <row r="5669" customFormat="1" s="223"/>
    <row r="5670" customFormat="1" s="223"/>
    <row r="5671" customFormat="1" s="223"/>
    <row r="5672" customFormat="1" s="223"/>
    <row r="5673" customFormat="1" s="223"/>
    <row r="5674" customFormat="1" s="223"/>
    <row r="5675" customFormat="1" s="223"/>
    <row r="5676" customFormat="1" s="223"/>
    <row r="5677" customFormat="1" s="223"/>
    <row r="5678" customFormat="1" s="223"/>
    <row r="5679" customFormat="1" s="223"/>
    <row r="5680" customFormat="1" s="223"/>
    <row r="5681" customFormat="1" s="223"/>
    <row r="5682" customFormat="1" s="223"/>
    <row r="5683" customFormat="1" s="223"/>
    <row r="5684" customFormat="1" s="223"/>
    <row r="5685" customFormat="1" s="223"/>
    <row r="5686" customFormat="1" s="223"/>
    <row r="5687" customFormat="1" s="223"/>
    <row r="5688" customFormat="1" s="223"/>
    <row r="5689" customFormat="1" s="223"/>
    <row r="5690" customFormat="1" s="223"/>
    <row r="5691" customFormat="1" s="223"/>
    <row r="5692" customFormat="1" s="223"/>
    <row r="5693" customFormat="1" s="223"/>
    <row r="5694" customFormat="1" s="223"/>
    <row r="5695" customFormat="1" s="223"/>
    <row r="5696" customFormat="1" s="223"/>
    <row r="5697" customFormat="1" s="223"/>
    <row r="5698" customFormat="1" s="223"/>
    <row r="5699" customFormat="1" s="223"/>
    <row r="5700" customFormat="1" s="223"/>
    <row r="5701" customFormat="1" s="223"/>
    <row r="5702" customFormat="1" s="223"/>
    <row r="5703" customFormat="1" s="223"/>
    <row r="5704" customFormat="1" s="223"/>
    <row r="5705" customFormat="1" s="223"/>
    <row r="5706" customFormat="1" s="223"/>
    <row r="5707" customFormat="1" s="223"/>
    <row r="5708" customFormat="1" s="223"/>
    <row r="5709" customFormat="1" s="223"/>
    <row r="5710" customFormat="1" s="223"/>
    <row r="5711" customFormat="1" s="223"/>
    <row r="5712" customFormat="1" s="223"/>
    <row r="5713" customFormat="1" s="223"/>
    <row r="5714" customFormat="1" s="223"/>
    <row r="5715" customFormat="1" s="223"/>
    <row r="5716" customFormat="1" s="223"/>
    <row r="5717" customFormat="1" s="223"/>
    <row r="5718" customFormat="1" s="223"/>
    <row r="5719" customFormat="1" s="223"/>
    <row r="5720" customFormat="1" s="223"/>
    <row r="5721" customFormat="1" s="223"/>
    <row r="5722" customFormat="1" s="223"/>
    <row r="5723" customFormat="1" s="223"/>
    <row r="5724" customFormat="1" s="223"/>
    <row r="5725" customFormat="1" s="223"/>
    <row r="5726" customFormat="1" s="223"/>
    <row r="5727" customFormat="1" s="223"/>
    <row r="5728" customFormat="1" s="223"/>
    <row r="5729" customFormat="1" s="223"/>
    <row r="5730" customFormat="1" s="223"/>
    <row r="5731" customFormat="1" s="223"/>
    <row r="5732" customFormat="1" s="223"/>
    <row r="5733" customFormat="1" s="223"/>
    <row r="5734" customFormat="1" s="223"/>
    <row r="5735" customFormat="1" s="223"/>
    <row r="5736" customFormat="1" s="223"/>
    <row r="5737" customFormat="1" s="223"/>
    <row r="5738" customFormat="1" s="223"/>
    <row r="5739" customFormat="1" s="223"/>
    <row r="5740" customFormat="1" s="223"/>
    <row r="5741" customFormat="1" s="223"/>
    <row r="5742" customFormat="1" s="223"/>
    <row r="5743" customFormat="1" s="223"/>
    <row r="5744" customFormat="1" s="223"/>
    <row r="5745" customFormat="1" s="223"/>
    <row r="5746" customFormat="1" s="223"/>
    <row r="5747" customFormat="1" s="223"/>
    <row r="5748" customFormat="1" s="223"/>
    <row r="5749" customFormat="1" s="223"/>
    <row r="5750" customFormat="1" s="223"/>
    <row r="5751" customFormat="1" s="223"/>
    <row r="5752" customFormat="1" s="223"/>
    <row r="5753" customFormat="1" s="223"/>
    <row r="5754" customFormat="1" s="223"/>
    <row r="5755" customFormat="1" s="223"/>
    <row r="5756" customFormat="1" s="223"/>
    <row r="5757" customFormat="1" s="223"/>
    <row r="5758" customFormat="1" s="223"/>
    <row r="5759" customFormat="1" s="223"/>
    <row r="5760" customFormat="1" s="223"/>
    <row r="5761" customFormat="1" s="223"/>
    <row r="5762" customFormat="1" s="223"/>
    <row r="5763" customFormat="1" s="223"/>
    <row r="5764" customFormat="1" s="223"/>
    <row r="5765" customFormat="1" s="223"/>
    <row r="5766" customFormat="1" s="223"/>
    <row r="5767" customFormat="1" s="223"/>
    <row r="5768" customFormat="1" s="223"/>
    <row r="5769" customFormat="1" s="223"/>
    <row r="5770" customFormat="1" s="223"/>
    <row r="5771" customFormat="1" s="223"/>
    <row r="5772" customFormat="1" s="223"/>
    <row r="5773" customFormat="1" s="223"/>
    <row r="5774" customFormat="1" s="223"/>
    <row r="5775" customFormat="1" s="223"/>
    <row r="5776" customFormat="1" s="223"/>
    <row r="5777" customFormat="1" s="223"/>
    <row r="5778" customFormat="1" s="223"/>
    <row r="5779" customFormat="1" s="223"/>
    <row r="5780" customFormat="1" s="223"/>
    <row r="5781" customFormat="1" s="223"/>
    <row r="5782" customFormat="1" s="223"/>
    <row r="5783" customFormat="1" s="223"/>
    <row r="5784" customFormat="1" s="223"/>
    <row r="5785" customFormat="1" s="223"/>
    <row r="5786" customFormat="1" s="223"/>
    <row r="5787" customFormat="1" s="223"/>
    <row r="5788" customFormat="1" s="223"/>
    <row r="5789" customFormat="1" s="223"/>
    <row r="5790" customFormat="1" s="223"/>
    <row r="5791" customFormat="1" s="223"/>
    <row r="5792" customFormat="1" s="223"/>
    <row r="5793" customFormat="1" s="223"/>
    <row r="5794" customFormat="1" s="223"/>
    <row r="5795" customFormat="1" s="223"/>
    <row r="5796" customFormat="1" s="223"/>
    <row r="5797" customFormat="1" s="223"/>
    <row r="5798" customFormat="1" s="223"/>
    <row r="5799" customFormat="1" s="223"/>
    <row r="5800" customFormat="1" s="223"/>
    <row r="5801" customFormat="1" s="223"/>
    <row r="5802" customFormat="1" s="223"/>
    <row r="5803" customFormat="1" s="223"/>
    <row r="5804" customFormat="1" s="223"/>
    <row r="5805" customFormat="1" s="223"/>
    <row r="5806" customFormat="1" s="223"/>
    <row r="5807" customFormat="1" s="223"/>
    <row r="5808" customFormat="1" s="223"/>
    <row r="5809" customFormat="1" s="223"/>
    <row r="5810" customFormat="1" s="223"/>
    <row r="5811" customFormat="1" s="223"/>
    <row r="5812" customFormat="1" s="223"/>
    <row r="5813" customFormat="1" s="223"/>
    <row r="5814" customFormat="1" s="223"/>
    <row r="5815" customFormat="1" s="223"/>
    <row r="5816" customFormat="1" s="223"/>
    <row r="5817" customFormat="1" s="223"/>
    <row r="5818" customFormat="1" s="223"/>
    <row r="5819" customFormat="1" s="223"/>
    <row r="5820" customFormat="1" s="223"/>
    <row r="5821" customFormat="1" s="223"/>
    <row r="5822" customFormat="1" s="223"/>
    <row r="5823" customFormat="1" s="223"/>
    <row r="5824" customFormat="1" s="223"/>
    <row r="5825" customFormat="1" s="223"/>
    <row r="5826" customFormat="1" s="223"/>
    <row r="5827" customFormat="1" s="223"/>
    <row r="5828" customFormat="1" s="223"/>
    <row r="5829" customFormat="1" s="223"/>
    <row r="5830" customFormat="1" s="223"/>
    <row r="5831" customFormat="1" s="223"/>
    <row r="5832" customFormat="1" s="223"/>
    <row r="5833" customFormat="1" s="223"/>
    <row r="5834" customFormat="1" s="223"/>
    <row r="5835" customFormat="1" s="223"/>
    <row r="5836" customFormat="1" s="223"/>
    <row r="5837" customFormat="1" s="223"/>
    <row r="5838" customFormat="1" s="223"/>
    <row r="5839" customFormat="1" s="223"/>
    <row r="5840" customFormat="1" s="223"/>
    <row r="5841" customFormat="1" s="223"/>
    <row r="5842" customFormat="1" s="223"/>
    <row r="5843" customFormat="1" s="223"/>
    <row r="5844" customFormat="1" s="223"/>
    <row r="5845" customFormat="1" s="223"/>
    <row r="5846" customFormat="1" s="223"/>
    <row r="5847" customFormat="1" s="223"/>
    <row r="5848" customFormat="1" s="223"/>
    <row r="5849" customFormat="1" s="223"/>
    <row r="5850" customFormat="1" s="223"/>
    <row r="5851" customFormat="1" s="223"/>
    <row r="5852" customFormat="1" s="223"/>
    <row r="5853" customFormat="1" s="223"/>
    <row r="5854" customFormat="1" s="223"/>
    <row r="5855" customFormat="1" s="223"/>
    <row r="5856" customFormat="1" s="223"/>
    <row r="5857" customFormat="1" s="223"/>
    <row r="5858" customFormat="1" s="223"/>
    <row r="5859" customFormat="1" s="223"/>
    <row r="5860" customFormat="1" s="223"/>
    <row r="5861" customFormat="1" s="223"/>
    <row r="5862" customFormat="1" s="223"/>
    <row r="5863" customFormat="1" s="223"/>
    <row r="5864" customFormat="1" s="223"/>
    <row r="5865" customFormat="1" s="223"/>
    <row r="5866" customFormat="1" s="223"/>
    <row r="5867" customFormat="1" s="223"/>
    <row r="5868" customFormat="1" s="223"/>
    <row r="5869" customFormat="1" s="223"/>
    <row r="5870" customFormat="1" s="223"/>
    <row r="5871" customFormat="1" s="223"/>
    <row r="5872" customFormat="1" s="223"/>
    <row r="5873" customFormat="1" s="223"/>
    <row r="5874" customFormat="1" s="223"/>
    <row r="5875" customFormat="1" s="223"/>
    <row r="5876" customFormat="1" s="223"/>
    <row r="5877" customFormat="1" s="223"/>
    <row r="5878" customFormat="1" s="223"/>
    <row r="5879" customFormat="1" s="223"/>
    <row r="5880" customFormat="1" s="223"/>
    <row r="5881" customFormat="1" s="223"/>
    <row r="5882" customFormat="1" s="223"/>
    <row r="5883" customFormat="1" s="223"/>
    <row r="5884" customFormat="1" s="223"/>
    <row r="5885" customFormat="1" s="223"/>
    <row r="5886" customFormat="1" s="223"/>
    <row r="5887" customFormat="1" s="223"/>
    <row r="5888" customFormat="1" s="223"/>
    <row r="5889" customFormat="1" s="223"/>
    <row r="5890" customFormat="1" s="223"/>
    <row r="5891" customFormat="1" s="223"/>
    <row r="5892" customFormat="1" s="223"/>
    <row r="5893" customFormat="1" s="223"/>
    <row r="5894" customFormat="1" s="223"/>
    <row r="5895" customFormat="1" s="223"/>
    <row r="5896" customFormat="1" s="223"/>
    <row r="5897" customFormat="1" s="223"/>
    <row r="5898" customFormat="1" s="223"/>
    <row r="5899" customFormat="1" s="223"/>
    <row r="5900" customFormat="1" s="223"/>
    <row r="5901" customFormat="1" s="223"/>
    <row r="5902" customFormat="1" s="223"/>
    <row r="5903" customFormat="1" s="223"/>
    <row r="5904" customFormat="1" s="223"/>
    <row r="5905" customFormat="1" s="223"/>
    <row r="5906" customFormat="1" s="223"/>
    <row r="5907" customFormat="1" s="223"/>
    <row r="5908" customFormat="1" s="223"/>
    <row r="5909" customFormat="1" s="223"/>
    <row r="5910" customFormat="1" s="223"/>
    <row r="5911" customFormat="1" s="223"/>
    <row r="5912" customFormat="1" s="223"/>
    <row r="5913" customFormat="1" s="223"/>
    <row r="5914" customFormat="1" s="223"/>
    <row r="5915" customFormat="1" s="223"/>
    <row r="5916" customFormat="1" s="223"/>
    <row r="5917" customFormat="1" s="223"/>
    <row r="5918" customFormat="1" s="223"/>
    <row r="5919" customFormat="1" s="223"/>
    <row r="5920" customFormat="1" s="223"/>
    <row r="5921" customFormat="1" s="223"/>
    <row r="5922" customFormat="1" s="223"/>
    <row r="5923" customFormat="1" s="223"/>
    <row r="5924" customFormat="1" s="223"/>
    <row r="5925" customFormat="1" s="223"/>
    <row r="5926" customFormat="1" s="223"/>
    <row r="5927" customFormat="1" s="223"/>
    <row r="5928" customFormat="1" s="223"/>
    <row r="5929" customFormat="1" s="223"/>
    <row r="5930" customFormat="1" s="223"/>
    <row r="5931" customFormat="1" s="223"/>
    <row r="5932" customFormat="1" s="223"/>
    <row r="5933" customFormat="1" s="223"/>
    <row r="5934" customFormat="1" s="223"/>
    <row r="5935" customFormat="1" s="223"/>
    <row r="5936" customFormat="1" s="223"/>
    <row r="5937" customFormat="1" s="223"/>
    <row r="5938" customFormat="1" s="223"/>
    <row r="5939" customFormat="1" s="223"/>
    <row r="5940" customFormat="1" s="223"/>
    <row r="5941" customFormat="1" s="223"/>
    <row r="5942" customFormat="1" s="223"/>
    <row r="5943" customFormat="1" s="223"/>
    <row r="5944" customFormat="1" s="223"/>
    <row r="5945" customFormat="1" s="223"/>
    <row r="5946" customFormat="1" s="223"/>
    <row r="5947" customFormat="1" s="223"/>
    <row r="5948" customFormat="1" s="223"/>
    <row r="5949" customFormat="1" s="223"/>
    <row r="5950" customFormat="1" s="223"/>
    <row r="5951" customFormat="1" s="223"/>
    <row r="5952" customFormat="1" s="223"/>
    <row r="5953" customFormat="1" s="223"/>
    <row r="5954" customFormat="1" s="223"/>
    <row r="5955" customFormat="1" s="223"/>
    <row r="5956" customFormat="1" s="223"/>
    <row r="5957" customFormat="1" s="223"/>
    <row r="5958" customFormat="1" s="223"/>
    <row r="5959" customFormat="1" s="223"/>
    <row r="5960" customFormat="1" s="223"/>
    <row r="5961" customFormat="1" s="223"/>
    <row r="5962" customFormat="1" s="223"/>
    <row r="5963" customFormat="1" s="223"/>
    <row r="5964" customFormat="1" s="223"/>
    <row r="5965" customFormat="1" s="223"/>
    <row r="5966" customFormat="1" s="223"/>
    <row r="5967" customFormat="1" s="223"/>
    <row r="5968" customFormat="1" s="223"/>
    <row r="5969" customFormat="1" s="223"/>
    <row r="5970" customFormat="1" s="223"/>
    <row r="5971" customFormat="1" s="223"/>
    <row r="5972" customFormat="1" s="223"/>
    <row r="5973" customFormat="1" s="223"/>
    <row r="5974" customFormat="1" s="223"/>
    <row r="5975" customFormat="1" s="223"/>
    <row r="5976" customFormat="1" s="223"/>
    <row r="5977" customFormat="1" s="223"/>
    <row r="5978" customFormat="1" s="223"/>
    <row r="5979" customFormat="1" s="223"/>
    <row r="5980" customFormat="1" s="223"/>
    <row r="5981" customFormat="1" s="223"/>
    <row r="5982" customFormat="1" s="223"/>
    <row r="5983" customFormat="1" s="223"/>
    <row r="5984" customFormat="1" s="223"/>
    <row r="5985" customFormat="1" s="223"/>
    <row r="5986" customFormat="1" s="223"/>
    <row r="5987" customFormat="1" s="223"/>
    <row r="5988" customFormat="1" s="223"/>
    <row r="5989" customFormat="1" s="223"/>
    <row r="5990" customFormat="1" s="223"/>
    <row r="5991" customFormat="1" s="223"/>
    <row r="5992" customFormat="1" s="223"/>
    <row r="5993" customFormat="1" s="223"/>
    <row r="5994" customFormat="1" s="223"/>
    <row r="5995" customFormat="1" s="223"/>
    <row r="5996" customFormat="1" s="223"/>
    <row r="5997" customFormat="1" s="223"/>
    <row r="5998" customFormat="1" s="223"/>
    <row r="5999" customFormat="1" s="223"/>
    <row r="6000" customFormat="1" s="223"/>
    <row r="6001" customFormat="1" s="223"/>
    <row r="6002" customFormat="1" s="223"/>
    <row r="6003" customFormat="1" s="223"/>
    <row r="6004" customFormat="1" s="223"/>
    <row r="6005" customFormat="1" s="223"/>
    <row r="6006" customFormat="1" s="223"/>
    <row r="6007" customFormat="1" s="223"/>
    <row r="6008" customFormat="1" s="223"/>
    <row r="6009" customFormat="1" s="223"/>
    <row r="6010" customFormat="1" s="223"/>
    <row r="6011" customFormat="1" s="223"/>
    <row r="6012" customFormat="1" s="223"/>
    <row r="6013" customFormat="1" s="223"/>
    <row r="6014" customFormat="1" s="223"/>
    <row r="6015" customFormat="1" s="223"/>
    <row r="6016" customFormat="1" s="223"/>
    <row r="6017" customFormat="1" s="223"/>
    <row r="6018" customFormat="1" s="223"/>
    <row r="6019" customFormat="1" s="223"/>
    <row r="6020" customFormat="1" s="223"/>
    <row r="6021" customFormat="1" s="223"/>
    <row r="6022" customFormat="1" s="223"/>
    <row r="6023" customFormat="1" s="223"/>
    <row r="6024" customFormat="1" s="223"/>
    <row r="6025" customFormat="1" s="223"/>
    <row r="6026" customFormat="1" s="223"/>
    <row r="6027" customFormat="1" s="223"/>
    <row r="6028" customFormat="1" s="223"/>
    <row r="6029" customFormat="1" s="223"/>
    <row r="6030" customFormat="1" s="223"/>
    <row r="6031" customFormat="1" s="223"/>
    <row r="6032" customFormat="1" s="223"/>
    <row r="6033" customFormat="1" s="223"/>
    <row r="6034" customFormat="1" s="223"/>
    <row r="6035" customFormat="1" s="223"/>
    <row r="6036" customFormat="1" s="223"/>
    <row r="6037" customFormat="1" s="223"/>
    <row r="6038" customFormat="1" s="223"/>
    <row r="6039" customFormat="1" s="223"/>
    <row r="6040" customFormat="1" s="223"/>
    <row r="6041" customFormat="1" s="223"/>
    <row r="6042" customFormat="1" s="223"/>
    <row r="6043" customFormat="1" s="223"/>
    <row r="6044" customFormat="1" s="223"/>
    <row r="6045" customFormat="1" s="223"/>
    <row r="6046" customFormat="1" s="223"/>
    <row r="6047" customFormat="1" s="223"/>
    <row r="6048" customFormat="1" s="223"/>
    <row r="6049" customFormat="1" s="223"/>
    <row r="6050" customFormat="1" s="223"/>
    <row r="6051" customFormat="1" s="223"/>
    <row r="6052" customFormat="1" s="223"/>
    <row r="6053" customFormat="1" s="223"/>
    <row r="6054" customFormat="1" s="223"/>
    <row r="6055" customFormat="1" s="223"/>
    <row r="6056" customFormat="1" s="223"/>
    <row r="6057" customFormat="1" s="223"/>
    <row r="6058" customFormat="1" s="223"/>
    <row r="6059" customFormat="1" s="223"/>
    <row r="6060" customFormat="1" s="223"/>
    <row r="6061" customFormat="1" s="223"/>
    <row r="6062" customFormat="1" s="223"/>
    <row r="6063" customFormat="1" s="223"/>
    <row r="6064" customFormat="1" s="223"/>
    <row r="6065" customFormat="1" s="223"/>
    <row r="6066" customFormat="1" s="223"/>
    <row r="6067" customFormat="1" s="223"/>
    <row r="6068" customFormat="1" s="223"/>
    <row r="6069" customFormat="1" s="223"/>
    <row r="6070" customFormat="1" s="223"/>
    <row r="6071" customFormat="1" s="223"/>
    <row r="6072" customFormat="1" s="223"/>
    <row r="6073" customFormat="1" s="223"/>
    <row r="6074" customFormat="1" s="223"/>
    <row r="6075" customFormat="1" s="223"/>
    <row r="6076" customFormat="1" s="223"/>
    <row r="6077" customFormat="1" s="223"/>
    <row r="6078" customFormat="1" s="223"/>
    <row r="6079" customFormat="1" s="223"/>
    <row r="6080" customFormat="1" s="223"/>
    <row r="6081" customFormat="1" s="223"/>
    <row r="6082" customFormat="1" s="223"/>
    <row r="6083" customFormat="1" s="223"/>
    <row r="6084" customFormat="1" s="223"/>
    <row r="6085" customFormat="1" s="223"/>
    <row r="6086" customFormat="1" s="223"/>
    <row r="6087" customFormat="1" s="223"/>
    <row r="6088" customFormat="1" s="223"/>
    <row r="6089" customFormat="1" s="223"/>
    <row r="6090" customFormat="1" s="223"/>
    <row r="6091" customFormat="1" s="223"/>
    <row r="6092" customFormat="1" s="223"/>
    <row r="6093" customFormat="1" s="223"/>
    <row r="6094" customFormat="1" s="223"/>
    <row r="6095" customFormat="1" s="223"/>
    <row r="6096" customFormat="1" s="223"/>
    <row r="6097" customFormat="1" s="223"/>
    <row r="6098" customFormat="1" s="223"/>
    <row r="6099" customFormat="1" s="223"/>
    <row r="6100" customFormat="1" s="223"/>
    <row r="6101" customFormat="1" s="223"/>
    <row r="6102" customFormat="1" s="223"/>
    <row r="6103" customFormat="1" s="223"/>
    <row r="6104" customFormat="1" s="223"/>
    <row r="6105" customFormat="1" s="223"/>
    <row r="6106" customFormat="1" s="223"/>
    <row r="6107" customFormat="1" s="223"/>
    <row r="6108" customFormat="1" s="223"/>
    <row r="6109" customFormat="1" s="223"/>
    <row r="6110" customFormat="1" s="223"/>
    <row r="6111" customFormat="1" s="223"/>
    <row r="6112" customFormat="1" s="223"/>
    <row r="6113" customFormat="1" s="223"/>
    <row r="6114" customFormat="1" s="223"/>
    <row r="6115" customFormat="1" s="223"/>
    <row r="6116" customFormat="1" s="223"/>
    <row r="6117" customFormat="1" s="223"/>
    <row r="6118" customFormat="1" s="223"/>
    <row r="6119" customFormat="1" s="223"/>
    <row r="6120" customFormat="1" s="223"/>
    <row r="6121" customFormat="1" s="223"/>
    <row r="6122" customFormat="1" s="223"/>
    <row r="6123" customFormat="1" s="223"/>
    <row r="6124" customFormat="1" s="223"/>
    <row r="6125" customFormat="1" s="223"/>
    <row r="6126" customFormat="1" s="223"/>
    <row r="6127" customFormat="1" s="223"/>
    <row r="6128" customFormat="1" s="223"/>
    <row r="6129" customFormat="1" s="223"/>
    <row r="6130" customFormat="1" s="223"/>
    <row r="6131" customFormat="1" s="223"/>
    <row r="6132" customFormat="1" s="223"/>
    <row r="6133" customFormat="1" s="223"/>
    <row r="6134" customFormat="1" s="223"/>
    <row r="6135" customFormat="1" s="223"/>
    <row r="6136" customFormat="1" s="223"/>
    <row r="6137" customFormat="1" s="223"/>
    <row r="6138" customFormat="1" s="223"/>
    <row r="6139" customFormat="1" s="223"/>
    <row r="6140" customFormat="1" s="223"/>
    <row r="6141" customFormat="1" s="223"/>
    <row r="6142" customFormat="1" s="223"/>
    <row r="6143" customFormat="1" s="223"/>
    <row r="6144" customFormat="1" s="223"/>
    <row r="6145" customFormat="1" s="223"/>
    <row r="6146" customFormat="1" s="223"/>
    <row r="6147" customFormat="1" s="223"/>
    <row r="6148" customFormat="1" s="223"/>
    <row r="6149" customFormat="1" s="223"/>
    <row r="6150" customFormat="1" s="223"/>
    <row r="6151" customFormat="1" s="223"/>
    <row r="6152" customFormat="1" s="223"/>
    <row r="6153" customFormat="1" s="223"/>
    <row r="6154" customFormat="1" s="223"/>
    <row r="6155" customFormat="1" s="223"/>
    <row r="6156" customFormat="1" s="223"/>
    <row r="6157" customFormat="1" s="223"/>
    <row r="6158" customFormat="1" s="223"/>
    <row r="6159" customFormat="1" s="223"/>
    <row r="6160" customFormat="1" s="223"/>
    <row r="6161" customFormat="1" s="223"/>
    <row r="6162" customFormat="1" s="223"/>
    <row r="6163" customFormat="1" s="223"/>
    <row r="6164" customFormat="1" s="223"/>
    <row r="6165" customFormat="1" s="223"/>
    <row r="6166" customFormat="1" s="223"/>
    <row r="6167" customFormat="1" s="223"/>
    <row r="6168" customFormat="1" s="223"/>
    <row r="6169" customFormat="1" s="223"/>
    <row r="6170" customFormat="1" s="223"/>
    <row r="6171" customFormat="1" s="223"/>
    <row r="6172" customFormat="1" s="223"/>
    <row r="6173" customFormat="1" s="223"/>
    <row r="6174" customFormat="1" s="223"/>
    <row r="6175" customFormat="1" s="223"/>
    <row r="6176" customFormat="1" s="223"/>
    <row r="6177" customFormat="1" s="223"/>
    <row r="6178" customFormat="1" s="223"/>
    <row r="6179" customFormat="1" s="223"/>
    <row r="6180" customFormat="1" s="223"/>
    <row r="6181" customFormat="1" s="223"/>
    <row r="6182" customFormat="1" s="223"/>
    <row r="6183" customFormat="1" s="223"/>
    <row r="6184" customFormat="1" s="223"/>
    <row r="6185" customFormat="1" s="223"/>
    <row r="6186" customFormat="1" s="223"/>
    <row r="6187" customFormat="1" s="223"/>
    <row r="6188" customFormat="1" s="223"/>
    <row r="6189" customFormat="1" s="223"/>
    <row r="6190" customFormat="1" s="223"/>
    <row r="6191" customFormat="1" s="223"/>
    <row r="6192" customFormat="1" s="223"/>
    <row r="6193" customFormat="1" s="223"/>
    <row r="6194" customFormat="1" s="223"/>
    <row r="6195" customFormat="1" s="223"/>
    <row r="6196" customFormat="1" s="223"/>
    <row r="6197" customFormat="1" s="223"/>
    <row r="6198" customFormat="1" s="223"/>
    <row r="6199" customFormat="1" s="223"/>
    <row r="6200" customFormat="1" s="223"/>
    <row r="6201" customFormat="1" s="223"/>
    <row r="6202" customFormat="1" s="223"/>
    <row r="6203" customFormat="1" s="223"/>
    <row r="6204" customFormat="1" s="223"/>
    <row r="6205" customFormat="1" s="223"/>
    <row r="6206" customFormat="1" s="223"/>
    <row r="6207" customFormat="1" s="223"/>
    <row r="6208" customFormat="1" s="223"/>
    <row r="6209" customFormat="1" s="223"/>
    <row r="6210" customFormat="1" s="223"/>
    <row r="6211" customFormat="1" s="223"/>
    <row r="6212" customFormat="1" s="223"/>
    <row r="6213" customFormat="1" s="223"/>
    <row r="6214" customFormat="1" s="223"/>
    <row r="6215" customFormat="1" s="223"/>
    <row r="6216" customFormat="1" s="223"/>
    <row r="6217" customFormat="1" s="223"/>
    <row r="6218" customFormat="1" s="223"/>
    <row r="6219" customFormat="1" s="223"/>
    <row r="6220" customFormat="1" s="223"/>
    <row r="6221" customFormat="1" s="223"/>
    <row r="6222" customFormat="1" s="223"/>
    <row r="6223" customFormat="1" s="223"/>
    <row r="6224" customFormat="1" s="223"/>
    <row r="6225" customFormat="1" s="223"/>
    <row r="6226" customFormat="1" s="223"/>
    <row r="6227" customFormat="1" s="223"/>
    <row r="6228" customFormat="1" s="223"/>
    <row r="6229" customFormat="1" s="223"/>
    <row r="6230" customFormat="1" s="223"/>
    <row r="6231" customFormat="1" s="223"/>
    <row r="6232" customFormat="1" s="223"/>
    <row r="6233" customFormat="1" s="223"/>
    <row r="6234" customFormat="1" s="223"/>
    <row r="6235" customFormat="1" s="223"/>
    <row r="6236" customFormat="1" s="223"/>
    <row r="6237" customFormat="1" s="223"/>
    <row r="6238" customFormat="1" s="223"/>
    <row r="6239" customFormat="1" s="223"/>
    <row r="6240" customFormat="1" s="223"/>
    <row r="6241" customFormat="1" s="223"/>
    <row r="6242" customFormat="1" s="223"/>
    <row r="6243" customFormat="1" s="223"/>
    <row r="6244" customFormat="1" s="223"/>
    <row r="6245" customFormat="1" s="223"/>
    <row r="6246" customFormat="1" s="223"/>
    <row r="6247" customFormat="1" s="223"/>
    <row r="6248" customFormat="1" s="223"/>
    <row r="6249" customFormat="1" s="223"/>
    <row r="6250" customFormat="1" s="223"/>
    <row r="6251" customFormat="1" s="223"/>
    <row r="6252" customFormat="1" s="223"/>
    <row r="6253" customFormat="1" s="223"/>
    <row r="6254" customFormat="1" s="223"/>
    <row r="6255" customFormat="1" s="223"/>
    <row r="6256" customFormat="1" s="223"/>
    <row r="6257" customFormat="1" s="223"/>
    <row r="6258" customFormat="1" s="223"/>
    <row r="6259" customFormat="1" s="223"/>
    <row r="6260" customFormat="1" s="223"/>
    <row r="6261" customFormat="1" s="223"/>
    <row r="6262" customFormat="1" s="223"/>
    <row r="6263" customFormat="1" s="223"/>
    <row r="6264" customFormat="1" s="223"/>
    <row r="6265" customFormat="1" s="223"/>
    <row r="6266" customFormat="1" s="223"/>
    <row r="6267" customFormat="1" s="223"/>
    <row r="6268" customFormat="1" s="223"/>
    <row r="6269" customFormat="1" s="223"/>
    <row r="6270" customFormat="1" s="223"/>
    <row r="6271" customFormat="1" s="223"/>
    <row r="6272" customFormat="1" s="223"/>
    <row r="6273" customFormat="1" s="223"/>
    <row r="6274" customFormat="1" s="223"/>
    <row r="6275" customFormat="1" s="223"/>
    <row r="6276" customFormat="1" s="223"/>
    <row r="6277" customFormat="1" s="223"/>
    <row r="6278" customFormat="1" s="223"/>
    <row r="6279" customFormat="1" s="223"/>
    <row r="6280" customFormat="1" s="223"/>
    <row r="6281" customFormat="1" s="223"/>
    <row r="6282" customFormat="1" s="223"/>
    <row r="6283" customFormat="1" s="223"/>
    <row r="6284" customFormat="1" s="223"/>
    <row r="6285" customFormat="1" s="223"/>
    <row r="6286" customFormat="1" s="223"/>
    <row r="6287" customFormat="1" s="223"/>
    <row r="6288" customFormat="1" s="223"/>
    <row r="6289" customFormat="1" s="223"/>
    <row r="6290" customFormat="1" s="223"/>
    <row r="6291" customFormat="1" s="223"/>
    <row r="6292" customFormat="1" s="223"/>
    <row r="6293" customFormat="1" s="223"/>
    <row r="6294" customFormat="1" s="223"/>
    <row r="6295" customFormat="1" s="223"/>
    <row r="6296" customFormat="1" s="223"/>
    <row r="6297" customFormat="1" s="223"/>
    <row r="6298" customFormat="1" s="223"/>
    <row r="6299" customFormat="1" s="223"/>
    <row r="6300" customFormat="1" s="223"/>
    <row r="6301" customFormat="1" s="223"/>
    <row r="6302" customFormat="1" s="223"/>
    <row r="6303" customFormat="1" s="223"/>
    <row r="6304" customFormat="1" s="223"/>
    <row r="6305" customFormat="1" s="223"/>
    <row r="6306" customFormat="1" s="223"/>
    <row r="6307" customFormat="1" s="223"/>
    <row r="6308" customFormat="1" s="223"/>
    <row r="6309" customFormat="1" s="223"/>
    <row r="6310" customFormat="1" s="223"/>
    <row r="6311" customFormat="1" s="223"/>
    <row r="6312" customFormat="1" s="223"/>
    <row r="6313" customFormat="1" s="223"/>
    <row r="6314" customFormat="1" s="223"/>
    <row r="6315" customFormat="1" s="223"/>
    <row r="6316" customFormat="1" s="223"/>
    <row r="6317" customFormat="1" s="223"/>
    <row r="6318" customFormat="1" s="223"/>
    <row r="6319" customFormat="1" s="223"/>
    <row r="6320" customFormat="1" s="223"/>
    <row r="6321" customFormat="1" s="223"/>
    <row r="6322" customFormat="1" s="223"/>
    <row r="6323" customFormat="1" s="223"/>
    <row r="6324" customFormat="1" s="223"/>
    <row r="6325" customFormat="1" s="223"/>
    <row r="6326" customFormat="1" s="223"/>
    <row r="6327" customFormat="1" s="223"/>
    <row r="6328" customFormat="1" s="223"/>
    <row r="6329" customFormat="1" s="223"/>
    <row r="6330" customFormat="1" s="223"/>
    <row r="6331" customFormat="1" s="223"/>
    <row r="6332" customFormat="1" s="223"/>
    <row r="6333" customFormat="1" s="223"/>
    <row r="6334" customFormat="1" s="223"/>
    <row r="6335" customFormat="1" s="223"/>
    <row r="6336" customFormat="1" s="223"/>
    <row r="6337" customFormat="1" s="223"/>
    <row r="6338" customFormat="1" s="223"/>
    <row r="6339" customFormat="1" s="223"/>
    <row r="6340" customFormat="1" s="223"/>
    <row r="6341" customFormat="1" s="223"/>
    <row r="6342" customFormat="1" s="223"/>
    <row r="6343" customFormat="1" s="223"/>
    <row r="6344" customFormat="1" s="223"/>
    <row r="6345" customFormat="1" s="223"/>
    <row r="6346" customFormat="1" s="223"/>
    <row r="6347" customFormat="1" s="223"/>
    <row r="6348" customFormat="1" s="223"/>
    <row r="6349" customFormat="1" s="223"/>
    <row r="6350" customFormat="1" s="223"/>
    <row r="6351" customFormat="1" s="223"/>
    <row r="6352" customFormat="1" s="223"/>
    <row r="6353" customFormat="1" s="223"/>
    <row r="6354" customFormat="1" s="223"/>
    <row r="6355" customFormat="1" s="223"/>
    <row r="6356" customFormat="1" s="223"/>
    <row r="6357" customFormat="1" s="223"/>
    <row r="6358" customFormat="1" s="223"/>
    <row r="6359" customFormat="1" s="223"/>
    <row r="6360" customFormat="1" s="223"/>
    <row r="6361" customFormat="1" s="223"/>
    <row r="6362" customFormat="1" s="223"/>
    <row r="6363" customFormat="1" s="223"/>
    <row r="6364" customFormat="1" s="223"/>
    <row r="6365" customFormat="1" s="223"/>
    <row r="6366" customFormat="1" s="223"/>
    <row r="6367" customFormat="1" s="223"/>
    <row r="6368" customFormat="1" s="223"/>
    <row r="6369" customFormat="1" s="223"/>
    <row r="6370" customFormat="1" s="223"/>
    <row r="6371" customFormat="1" s="223"/>
    <row r="6372" customFormat="1" s="223"/>
    <row r="6373" customFormat="1" s="223"/>
    <row r="6374" customFormat="1" s="223"/>
    <row r="6375" customFormat="1" s="223"/>
    <row r="6376" customFormat="1" s="223"/>
    <row r="6377" customFormat="1" s="223"/>
    <row r="6378" customFormat="1" s="223"/>
    <row r="6379" customFormat="1" s="223"/>
    <row r="6380" customFormat="1" s="223"/>
    <row r="6381" customFormat="1" s="223"/>
    <row r="6382" customFormat="1" s="223"/>
    <row r="6383" customFormat="1" s="223"/>
    <row r="6384" customFormat="1" s="223"/>
    <row r="6385" customFormat="1" s="223"/>
    <row r="6386" customFormat="1" s="223"/>
  </sheetData>
  <sheetProtection selectLockedCells="0" selectUnlockedCells="0" sheet="1" objects="1" insertRows="0" insertHyperlinks="1" autoFilter="1" scenarios="1" formatColumns="0" deleteColumns="1" insertColumns="0" pivotTables="1" deleteRows="1" formatCells="0" formatRows="0" sort="1" password="CC6D"/>
  <mergeCells count="7">
    <mergeCell ref="H12:H21"/>
    <mergeCell ref="I10:J10"/>
    <mergeCell ref="B24:B28"/>
    <mergeCell ref="B12:B16"/>
    <mergeCell ref="D2:J2"/>
    <mergeCell ref="H24:H29"/>
    <mergeCell ref="J36:K36"/>
  </mergeCells>
  <pageMargins left="0.590551181102362" right="0.590551181102362" top="0.984251968503937" bottom="0.984251968503937" header="0.511811023622047" footer="0.511811023622047"/>
  <pageSetup orientation="portrait" paperSize="9" horizontalDpi="1200" verticalDpi="1200"/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P48"/>
  <sheetViews>
    <sheetView showGridLines="0" topLeftCell="A2" zoomScale="103" workbookViewId="0">
      <selection activeCell="A1" sqref="A1"/>
    </sheetView>
  </sheetViews>
  <sheetFormatPr baseColWidth="8" defaultColWidth="9" defaultRowHeight="12.5"/>
  <cols>
    <col width="2.58203125" customWidth="1" style="295" min="1" max="1"/>
    <col width="4.08203125" bestFit="1" customWidth="1" style="295" min="2" max="2"/>
    <col width="13.75" bestFit="1" customWidth="1" style="295" min="3" max="3"/>
    <col width="4.58203125" customWidth="1" style="295" min="4" max="4"/>
    <col width="8.58203125" customWidth="1" style="295" min="5" max="5"/>
    <col width="5.25" customWidth="1" style="295" min="6" max="6"/>
    <col hidden="1" width="2.58203125" customWidth="1" style="295" min="7" max="7"/>
    <col width="4.08203125" customWidth="1" style="295" min="8" max="8"/>
    <col width="13.58203125" customWidth="1" style="295" min="9" max="9"/>
    <col width="4.58203125" customWidth="1" style="295" min="10" max="10"/>
    <col width="8.58203125" customWidth="1" style="295" min="11" max="11"/>
    <col width="4.58203125" customWidth="1" style="295" min="12" max="12"/>
    <col width="8.58203125" customWidth="1" style="295" min="13" max="13"/>
    <col hidden="1" width="13" customWidth="1" style="204" min="14" max="26"/>
    <col width="9" customWidth="1" style="204" min="27" max="16384"/>
  </cols>
  <sheetData>
    <row r="1" hidden="1" ht="5.15" customHeight="1">
      <c r="M1" s="133" t="n"/>
      <c r="P1" s="205">
        <f>IF('Process Calculation'!B298=54,IF('Process Calculation'!F298=1,1,IF('Process Calculation'!F298=2,2,3)),0)</f>
        <v/>
      </c>
    </row>
    <row r="2" ht="14.15" customHeight="1">
      <c r="A2" s="295" t="n"/>
      <c r="B2" s="361" t="n"/>
      <c r="C2" s="361" t="n"/>
      <c r="D2" s="361" t="inlineStr">
        <is>
          <t>Calculation Results Summary</t>
        </is>
      </c>
      <c r="K2" s="295" t="n"/>
      <c r="L2" s="295" t="n"/>
      <c r="M2" s="133" t="n"/>
    </row>
    <row r="3" ht="5.15" customHeight="1">
      <c r="A3" s="295" t="n"/>
      <c r="B3" s="295" t="n"/>
      <c r="C3" s="295" t="n"/>
      <c r="D3" s="295" t="n"/>
      <c r="E3" s="295" t="n"/>
      <c r="F3" s="295" t="n"/>
      <c r="G3" s="295" t="n"/>
      <c r="H3" s="295" t="n"/>
      <c r="I3" s="295" t="n"/>
      <c r="J3" s="295" t="n"/>
      <c r="K3" s="295" t="n"/>
      <c r="L3" s="295" t="n"/>
      <c r="M3" s="133" t="n"/>
    </row>
    <row r="4" ht="14.15" customHeight="1">
      <c r="A4" s="295" t="n"/>
      <c r="B4" s="207" t="n"/>
      <c r="C4" s="208" t="inlineStr">
        <is>
          <t>Basic Data</t>
        </is>
      </c>
      <c r="D4" s="182" t="n"/>
      <c r="E4" s="182" t="n"/>
      <c r="F4" s="182" t="n"/>
      <c r="G4" s="182" t="n"/>
      <c r="H4" s="182" t="n"/>
      <c r="I4" s="182" t="n"/>
      <c r="J4" s="182" t="n"/>
      <c r="K4" s="182" t="n"/>
      <c r="L4" s="183" t="n"/>
      <c r="M4" s="133" t="n"/>
    </row>
    <row r="5" ht="14.15" customHeight="1">
      <c r="A5" s="295" t="n"/>
      <c r="B5" s="209" t="n"/>
      <c r="C5" s="295" t="n"/>
      <c r="D5" s="295" t="n"/>
      <c r="E5" s="295" t="n"/>
      <c r="F5" s="295" t="n"/>
      <c r="G5" s="295" t="n"/>
      <c r="H5" s="295" t="n"/>
      <c r="I5" s="291" t="inlineStr">
        <is>
          <t>Suction Equipment Pressure</t>
        </is>
      </c>
      <c r="J5" s="295" t="n"/>
      <c r="K5" s="483" t="n"/>
      <c r="L5" s="133" t="inlineStr">
        <is>
          <t>k Pa</t>
        </is>
      </c>
      <c r="M5" s="133" t="n"/>
    </row>
    <row r="6" ht="14.15" customHeight="1">
      <c r="A6" s="295" t="n"/>
      <c r="B6" s="209" t="n"/>
      <c r="C6" s="291" t="inlineStr">
        <is>
          <t>Density</t>
        </is>
      </c>
      <c r="D6" s="295" t="inlineStr">
        <is>
          <t>ρ</t>
        </is>
      </c>
      <c r="E6" s="483" t="n"/>
      <c r="F6" s="295" t="inlineStr">
        <is>
          <t>kg/m³</t>
        </is>
      </c>
      <c r="G6" s="295" t="n"/>
      <c r="H6" s="295" t="n"/>
      <c r="I6" s="291" t="inlineStr">
        <is>
          <t>Suction Equipment Min. Liquid Level</t>
        </is>
      </c>
      <c r="J6" s="295" t="n"/>
      <c r="K6" s="200" t="n"/>
      <c r="L6" s="133" t="inlineStr">
        <is>
          <t>mm</t>
        </is>
      </c>
      <c r="M6" s="133" t="n"/>
    </row>
    <row r="7" ht="14.15" customHeight="1">
      <c r="A7" s="295" t="n"/>
      <c r="B7" s="209" t="n"/>
      <c r="C7" s="291" t="inlineStr">
        <is>
          <t>Viscosity</t>
        </is>
      </c>
      <c r="D7" s="295" t="inlineStr">
        <is>
          <t>μ</t>
        </is>
      </c>
      <c r="E7" s="484" t="n"/>
      <c r="F7" s="295" t="inlineStr">
        <is>
          <t>m Pa·s</t>
        </is>
      </c>
      <c r="G7" s="295" t="n"/>
      <c r="H7" s="295" t="n"/>
      <c r="I7" s="291" t="inlineStr">
        <is>
          <t>Discharge Equipment Pressure</t>
        </is>
      </c>
      <c r="J7" s="295" t="n"/>
      <c r="K7" s="483" t="n"/>
      <c r="L7" s="133" t="inlineStr">
        <is>
          <t>k Pa</t>
        </is>
      </c>
      <c r="M7" s="133" t="n"/>
    </row>
    <row r="8" ht="14.15" customHeight="1">
      <c r="A8" s="295" t="n"/>
      <c r="B8" s="209" t="n"/>
      <c r="C8" s="291" t="inlineStr">
        <is>
          <t>Vapor Pressure</t>
        </is>
      </c>
      <c r="D8" s="295" t="inlineStr">
        <is>
          <t>PV</t>
        </is>
      </c>
      <c r="E8" s="483" t="n"/>
      <c r="F8" s="295" t="inlineStr">
        <is>
          <t>k Pa</t>
        </is>
      </c>
      <c r="G8" s="295" t="n"/>
      <c r="H8" s="295" t="n"/>
      <c r="I8" s="291" t="inlineStr">
        <is>
          <t>Discharge Equipment Min. Liquid Level</t>
        </is>
      </c>
      <c r="J8" s="295" t="n"/>
      <c r="K8" s="200" t="n"/>
      <c r="L8" s="133" t="inlineStr">
        <is>
          <t>mm</t>
        </is>
      </c>
      <c r="M8" s="133" t="n"/>
    </row>
    <row r="9" ht="5.15" customHeight="1">
      <c r="A9" s="295" t="n"/>
      <c r="B9" s="217" t="n"/>
      <c r="C9" s="181" t="n"/>
      <c r="D9" s="136" t="n"/>
      <c r="E9" s="136" t="n"/>
      <c r="F9" s="136" t="n"/>
      <c r="G9" s="136" t="n"/>
      <c r="H9" s="136" t="n"/>
      <c r="I9" s="181" t="n"/>
      <c r="J9" s="136" t="n"/>
      <c r="K9" s="136" t="n"/>
      <c r="L9" s="218" t="n"/>
      <c r="M9" s="133" t="n"/>
    </row>
    <row r="10" ht="14.15" customHeight="1">
      <c r="A10" s="295" t="n"/>
      <c r="B10" s="207" t="n"/>
      <c r="C10" s="208" t="inlineStr">
        <is>
          <t>Suction Section</t>
        </is>
      </c>
      <c r="D10" s="182" t="n"/>
      <c r="E10" s="182" t="n"/>
      <c r="F10" s="183" t="n"/>
      <c r="G10" s="291" t="n"/>
      <c r="H10" s="207" t="n"/>
      <c r="I10" s="362">
        <f>IF(P1=1,"Discharge",IF(P1=2,"Discharge",IF(P1=3,"DischargeSegment 3","Discharge")))</f>
        <v/>
      </c>
      <c r="J10" s="365" t="n"/>
      <c r="K10" s="182" t="n"/>
      <c r="L10" s="183" t="n"/>
      <c r="M10" s="133" t="n"/>
    </row>
    <row r="11" ht="5.15" customHeight="1">
      <c r="A11" s="295" t="n"/>
      <c r="B11" s="358" t="n"/>
      <c r="C11" s="291" t="n"/>
      <c r="D11" s="295" t="n"/>
      <c r="E11" s="295" t="n"/>
      <c r="F11" s="133" t="n"/>
      <c r="G11" s="295" t="n"/>
      <c r="H11" s="358" t="n"/>
      <c r="I11" s="291" t="n"/>
      <c r="J11" s="295" t="n"/>
      <c r="K11" s="295" t="n"/>
      <c r="L11" s="133" t="n"/>
      <c r="M11" s="133" t="n"/>
    </row>
    <row r="12" ht="14.15" customHeight="1">
      <c r="A12" s="295" t="n"/>
      <c r="B12" s="358" t="inlineStr">
        <is>
          <t>INPUT</t>
        </is>
      </c>
      <c r="C12" s="291" t="inlineStr">
        <is>
          <t>Flow Rate</t>
        </is>
      </c>
      <c r="D12" s="295" t="inlineStr">
        <is>
          <t>QV</t>
        </is>
      </c>
      <c r="E12" s="483" t="n"/>
      <c r="F12" s="133" t="inlineStr">
        <is>
          <t>m³/h</t>
        </is>
      </c>
      <c r="G12" s="295" t="n"/>
      <c r="H12" s="358" t="inlineStr">
        <is>
          <t>INPUT</t>
        </is>
      </c>
      <c r="I12" s="291">
        <f>IF(P1=1,"Flow Rate",IF(P1=2,"DischargeFlow Rate PageSegment 1",IF(P1=3,"DischargeFlow Rate PageSegment 1","Flow Rate")))</f>
        <v/>
      </c>
      <c r="J12" s="295">
        <f>IF(P1=1,"Q",IF(P1=2,"Q1",IF(P1=3,"Q1","Q")))</f>
        <v/>
      </c>
      <c r="K12" s="483" t="n"/>
      <c r="L12" s="133" t="inlineStr">
        <is>
          <t>m³/h</t>
        </is>
      </c>
      <c r="M12" s="133" t="n"/>
    </row>
    <row r="13" ht="14.15" customHeight="1">
      <c r="A13" s="295" t="n"/>
      <c r="B13" s="485" t="n"/>
      <c r="C13" s="291" t="inlineStr">
        <is>
          <t>Pipe Inner Diameter</t>
        </is>
      </c>
      <c r="D13" s="295" t="inlineStr">
        <is>
          <t>d</t>
        </is>
      </c>
      <c r="E13" s="486" t="n"/>
      <c r="F13" s="133" t="inlineStr">
        <is>
          <t>mm</t>
        </is>
      </c>
      <c r="G13" s="295" t="n"/>
      <c r="H13" s="485" t="n"/>
      <c r="I13" s="291">
        <f>IF(P1=1,"",IF(P1=2," PageSegment 2",IF(P1=3," PageSegment 2","")))</f>
        <v/>
      </c>
      <c r="J13" s="295">
        <f>IF(P1=1,"",IF(P1=2,"Q2",IF(P1=3,"Q2","")))</f>
        <v/>
      </c>
      <c r="K13" s="483" t="n"/>
      <c r="L13" s="133" t="n"/>
      <c r="M13" s="133" t="n"/>
    </row>
    <row r="14" ht="14.15" customHeight="1">
      <c r="A14" s="295" t="n"/>
      <c r="B14" s="485" t="n"/>
      <c r="C14" s="291" t="inlineStr">
        <is>
          <t>Straight Pipe Length</t>
        </is>
      </c>
      <c r="D14" s="295" t="inlineStr">
        <is>
          <t>L</t>
        </is>
      </c>
      <c r="E14" s="483" t="n"/>
      <c r="F14" s="133" t="inlineStr">
        <is>
          <t>m</t>
        </is>
      </c>
      <c r="G14" s="295" t="n"/>
      <c r="H14" s="485" t="n"/>
      <c r="I14" s="291">
        <f>IF(P1=1,"",IF(P1=2,"",IF(P1=3," PageSegment 3","")))</f>
        <v/>
      </c>
      <c r="J14" s="295">
        <f>IF(P1=1,"",IF(P1=2,"",IF(P1=3,"Q3","")))</f>
        <v/>
      </c>
      <c r="K14" s="483" t="n"/>
      <c r="L14" s="133" t="n"/>
      <c r="M14" s="133" t="n"/>
    </row>
    <row r="15" ht="14.15" customHeight="1">
      <c r="A15" s="295" t="n"/>
      <c r="B15" s="485" t="n"/>
      <c r="C15" s="291" t="inlineStr">
        <is>
          <t>Suction Height</t>
        </is>
      </c>
      <c r="D15" s="291" t="inlineStr">
        <is>
          <t>△Z</t>
        </is>
      </c>
      <c r="E15" s="483" t="n"/>
      <c r="F15" s="133" t="inlineStr">
        <is>
          <t>m</t>
        </is>
      </c>
      <c r="G15" s="295" t="n"/>
      <c r="H15" s="485" t="n"/>
      <c r="I15" s="291">
        <f>IF(P1=1,"Pipe Inner Diameter",IF(P1=2,"Pipe Inner Diameter PageSegment 1",IF(P1=3,"Pipe Inner Diameter PageSegment 1","Pipe Inner Diameter")))</f>
        <v/>
      </c>
      <c r="J15" s="295">
        <f>IF(P1=1,"d",IF(P1=2,"d1",IF(P1=3,"d1","d")))</f>
        <v/>
      </c>
      <c r="K15" s="486" t="n"/>
      <c r="L15" s="133" t="inlineStr">
        <is>
          <t>mm</t>
        </is>
      </c>
      <c r="M15" s="133" t="n"/>
    </row>
    <row r="16" ht="14.15" customHeight="1">
      <c r="A16" s="295" t="n"/>
      <c r="B16" s="485" t="n"/>
      <c r="C16" s="291" t="inlineStr">
        <is>
          <t>Pipe Wall Absolute Roughness</t>
        </is>
      </c>
      <c r="D16" s="295" t="inlineStr">
        <is>
          <t>ε</t>
        </is>
      </c>
      <c r="E16" s="483" t="n"/>
      <c r="F16" s="133" t="inlineStr">
        <is>
          <t>mm</t>
        </is>
      </c>
      <c r="G16" s="295" t="n"/>
      <c r="H16" s="485" t="n"/>
      <c r="I16" s="291">
        <f>IF(P1=1,"",IF(P1=2," PageSegment 2",IF(P1=3," PageSegment 2","")))</f>
        <v/>
      </c>
      <c r="J16" s="295">
        <f>IF(P1=1,"",IF(P1=2,"d2",IF(P1=3,"d2","")))</f>
        <v/>
      </c>
      <c r="K16" s="486" t="n"/>
      <c r="L16" s="133" t="n"/>
      <c r="M16" s="133" t="n"/>
    </row>
    <row r="17" ht="14.15" customHeight="1">
      <c r="A17" s="295" t="n"/>
      <c r="B17" s="358" t="n"/>
      <c r="C17" s="291" t="n"/>
      <c r="D17" s="295" t="n"/>
      <c r="E17" s="376" t="n"/>
      <c r="F17" s="133" t="n"/>
      <c r="G17" s="295" t="n"/>
      <c r="H17" s="485" t="n"/>
      <c r="I17" s="291">
        <f>IF(P1=1,"",IF(P1=2,"",IF(P1=3," PageSegment 3","")))</f>
        <v/>
      </c>
      <c r="J17" s="295">
        <f>IF(P1=1,"",IF(P1=2,"",IF(P1=3,"d3","")))</f>
        <v/>
      </c>
      <c r="K17" s="486" t="n"/>
      <c r="L17" s="133" t="n"/>
      <c r="M17" s="133" t="n"/>
    </row>
    <row r="18" ht="14.15" customHeight="1">
      <c r="A18" s="295" t="n"/>
      <c r="B18" s="358" t="n"/>
      <c r="C18" s="291" t="n"/>
      <c r="D18" s="295" t="n"/>
      <c r="E18" s="376" t="n"/>
      <c r="F18" s="133" t="n"/>
      <c r="G18" s="295" t="n"/>
      <c r="H18" s="485" t="n"/>
      <c r="I18" s="291">
        <f>IF(P1=1,"Straight PipeLength",IF(P1=2,"Straight PipeLength PageSegment 1",IF(P1=3,"Straight PipeLength PageSegment 1","Straight PipeLength")))</f>
        <v/>
      </c>
      <c r="J18" s="295">
        <f>IF(P1=1,"L",IF(P1=2,"L1",IF(P1=3,"L1","L")))</f>
        <v/>
      </c>
      <c r="K18" s="483" t="n"/>
      <c r="L18" s="133" t="inlineStr">
        <is>
          <t>m</t>
        </is>
      </c>
      <c r="M18" s="133" t="n"/>
    </row>
    <row r="19" ht="14.15" customHeight="1">
      <c r="A19" s="295" t="n"/>
      <c r="B19" s="358" t="n"/>
      <c r="C19" s="291" t="n"/>
      <c r="D19" s="295" t="n"/>
      <c r="E19" s="376" t="n"/>
      <c r="F19" s="133" t="n"/>
      <c r="G19" s="295" t="n"/>
      <c r="H19" s="485" t="n"/>
      <c r="I19" s="291">
        <f>IF(P1=1,"",IF(P1=2," PageSegment 2",IF(P1=3," PageSegment 2","")))</f>
        <v/>
      </c>
      <c r="J19" s="295">
        <f>IF(P1=1,"",IF(P1=2,"L2",IF(P1=3,"L2","")))</f>
        <v/>
      </c>
      <c r="K19" s="483" t="n"/>
      <c r="L19" s="133" t="n"/>
      <c r="M19" s="133" t="n"/>
    </row>
    <row r="20" ht="14.15" customHeight="1">
      <c r="A20" s="295" t="n"/>
      <c r="B20" s="358" t="n"/>
      <c r="C20" s="291" t="n"/>
      <c r="D20" s="295" t="n"/>
      <c r="E20" s="376" t="n"/>
      <c r="F20" s="133" t="n"/>
      <c r="G20" s="295" t="n"/>
      <c r="H20" s="485" t="n"/>
      <c r="I20" s="291">
        <f>IF(P1=1,"",IF(P1=2,"",IF(P1=3," PageSegment 3","")))</f>
        <v/>
      </c>
      <c r="J20" s="295">
        <f>IF(P1=1,"",IF(P1=2,"",IF(P1=3,"L3","")))</f>
        <v/>
      </c>
      <c r="K20" s="483" t="n"/>
      <c r="L20" s="133" t="n"/>
      <c r="M20" s="133" t="n"/>
    </row>
    <row r="21" ht="14.15" customHeight="1">
      <c r="A21" s="295" t="n"/>
      <c r="B21" s="358" t="n"/>
      <c r="C21" s="291" t="n"/>
      <c r="D21" s="295" t="n"/>
      <c r="E21" s="376" t="n"/>
      <c r="F21" s="133" t="n"/>
      <c r="G21" s="295" t="n"/>
      <c r="H21" s="485" t="n"/>
      <c r="I21" s="291" t="inlineStr">
        <is>
          <t>Lift Height</t>
        </is>
      </c>
      <c r="J21" s="291" t="inlineStr">
        <is>
          <t>△Z</t>
        </is>
      </c>
      <c r="K21" s="483" t="n"/>
      <c r="L21" s="133" t="inlineStr">
        <is>
          <t>m</t>
        </is>
      </c>
      <c r="M21" s="133" t="n"/>
    </row>
    <row r="22" ht="5.15" customHeight="1">
      <c r="A22" s="295" t="n"/>
      <c r="B22" s="214" t="n"/>
      <c r="C22" s="291" t="n"/>
      <c r="D22" s="295" t="n"/>
      <c r="E22" s="295" t="n"/>
      <c r="F22" s="133" t="n"/>
      <c r="G22" s="295" t="n"/>
      <c r="H22" s="215" t="n"/>
      <c r="I22" s="184" t="n"/>
      <c r="J22" s="316" t="n"/>
      <c r="K22" s="316" t="n"/>
      <c r="L22" s="185" t="n"/>
      <c r="M22" s="133" t="n"/>
    </row>
    <row r="23" ht="5.15" customHeight="1">
      <c r="A23" s="295" t="n"/>
      <c r="B23" s="216" t="n"/>
      <c r="C23" s="186" t="n"/>
      <c r="D23" s="319" t="n"/>
      <c r="E23" s="319" t="n"/>
      <c r="F23" s="187" t="n"/>
      <c r="G23" s="295" t="n"/>
      <c r="H23" s="216" t="n"/>
      <c r="I23" s="319" t="n"/>
      <c r="J23" s="319" t="n"/>
      <c r="K23" s="319" t="n"/>
      <c r="L23" s="187" t="n"/>
      <c r="M23" s="133" t="n"/>
    </row>
    <row r="24" ht="14.15" customHeight="1">
      <c r="A24" s="295" t="n"/>
      <c r="B24" s="358" t="inlineStr">
        <is>
          <t>OUTPUT</t>
        </is>
      </c>
      <c r="C24" s="291" t="inlineStr">
        <is>
          <t>Inlet Velocity</t>
        </is>
      </c>
      <c r="D24" s="295" t="inlineStr">
        <is>
          <t>u</t>
        </is>
      </c>
      <c r="E24" s="483" t="n"/>
      <c r="F24" s="133" t="inlineStr">
        <is>
          <t>m/s</t>
        </is>
      </c>
      <c r="G24" s="295" t="n"/>
      <c r="H24" s="358" t="inlineStr">
        <is>
          <t>OUTPUT</t>
        </is>
      </c>
      <c r="I24" s="291" t="inlineStr">
        <is>
          <t>Outlet Velocity</t>
        </is>
      </c>
      <c r="J24" s="295" t="inlineStr">
        <is>
          <t>u</t>
        </is>
      </c>
      <c r="K24" s="483" t="n"/>
      <c r="L24" s="133" t="inlineStr">
        <is>
          <t>m/s</t>
        </is>
      </c>
      <c r="M24" s="133" t="n"/>
    </row>
    <row r="25" ht="14.15" customHeight="1">
      <c r="A25" s="295" t="n"/>
      <c r="B25" s="485" t="n"/>
      <c r="C25" s="291" t="inlineStr">
        <is>
          <t>Static Pressure Drop</t>
        </is>
      </c>
      <c r="D25" s="291" t="inlineStr">
        <is>
          <t>△PZ</t>
        </is>
      </c>
      <c r="E25" s="483" t="n"/>
      <c r="F25" s="133" t="inlineStr">
        <is>
          <t>k Pa</t>
        </is>
      </c>
      <c r="G25" s="295" t="n"/>
      <c r="H25" s="485" t="n"/>
      <c r="I25" s="291" t="inlineStr">
        <is>
          <t>Static Pressure Drop</t>
        </is>
      </c>
      <c r="J25" s="291" t="inlineStr">
        <is>
          <t>△PZ</t>
        </is>
      </c>
      <c r="K25" s="483" t="n"/>
      <c r="L25" s="133" t="inlineStr">
        <is>
          <t>k Pa</t>
        </is>
      </c>
      <c r="M25" s="133" t="n"/>
    </row>
    <row r="26" ht="14.15" customHeight="1">
      <c r="A26" s="295" t="n"/>
      <c r="B26" s="485" t="n"/>
      <c r="C26" s="291" t="inlineStr">
        <is>
          <t>Total Friction Pressure Drop</t>
        </is>
      </c>
      <c r="D26" s="291" t="inlineStr">
        <is>
          <t>△PF</t>
        </is>
      </c>
      <c r="E26" s="483" t="n"/>
      <c r="F26" s="133" t="inlineStr">
        <is>
          <t>k Pa</t>
        </is>
      </c>
      <c r="G26" s="295" t="n"/>
      <c r="H26" s="485" t="n"/>
      <c r="I26" s="291" t="inlineStr">
        <is>
          <t>Total Friction Pressure Drop</t>
        </is>
      </c>
      <c r="J26" s="291" t="inlineStr">
        <is>
          <t>△PF</t>
        </is>
      </c>
      <c r="K26" s="483" t="n"/>
      <c r="L26" s="133" t="inlineStr">
        <is>
          <t>k Pa</t>
        </is>
      </c>
      <c r="M26" s="133" t="n"/>
    </row>
    <row r="27" ht="14.15" customHeight="1">
      <c r="A27" s="295" t="n"/>
      <c r="B27" s="485" t="n"/>
      <c r="C27" s="295" t="n"/>
      <c r="D27" s="295" t="n"/>
      <c r="E27" s="295" t="n"/>
      <c r="F27" s="133" t="n"/>
      <c r="G27" s="295" t="n"/>
      <c r="H27" s="485" t="n"/>
      <c r="I27" s="291">
        <f>IF(P1=1,"",IF(P1=2,"┏PageSegment 1",IF(P1=3,"┏PageSegment 1","")))</f>
        <v/>
      </c>
      <c r="J27" s="291" t="n"/>
      <c r="K27" s="483" t="n"/>
      <c r="L27" s="133" t="n"/>
      <c r="M27" s="133" t="n"/>
    </row>
    <row r="28" ht="14.15" customHeight="1">
      <c r="A28" s="295" t="n"/>
      <c r="B28" s="485" t="n"/>
      <c r="C28" s="295" t="n"/>
      <c r="D28" s="295" t="n"/>
      <c r="E28" s="295" t="n"/>
      <c r="F28" s="133" t="n"/>
      <c r="G28" s="295" t="n"/>
      <c r="H28" s="485" t="n"/>
      <c r="I28" s="291">
        <f>IF(P1=1,"",IF(P1=2,"┗PageSegment 2",IF(P1=3,"┣PageSegment 2","")))</f>
        <v/>
      </c>
      <c r="J28" s="291" t="n"/>
      <c r="K28" s="483" t="n"/>
      <c r="L28" s="133" t="n"/>
      <c r="M28" s="133" t="n"/>
    </row>
    <row r="29" ht="14.15" customHeight="1">
      <c r="A29" s="295" t="n"/>
      <c r="B29" s="209" t="n"/>
      <c r="C29" s="295" t="n"/>
      <c r="D29" s="295" t="n"/>
      <c r="E29" s="295" t="n"/>
      <c r="F29" s="133" t="n"/>
      <c r="G29" s="295" t="n"/>
      <c r="H29" s="485" t="n"/>
      <c r="I29" s="291">
        <f>IF(P1=1,"",IF(P1=2,"",IF(P1=3,"┗PageSegment 3","")))</f>
        <v/>
      </c>
      <c r="J29" s="291" t="n"/>
      <c r="K29" s="483" t="n"/>
      <c r="L29" s="133" t="n"/>
      <c r="M29" s="133" t="n"/>
    </row>
    <row r="30" ht="5.15" customHeight="1">
      <c r="A30" s="295" t="n"/>
      <c r="B30" s="217" t="n"/>
      <c r="C30" s="136" t="n"/>
      <c r="D30" s="136" t="n"/>
      <c r="E30" s="136" t="n"/>
      <c r="F30" s="218" t="n"/>
      <c r="G30" s="295" t="n"/>
      <c r="H30" s="217" t="n"/>
      <c r="I30" s="136" t="n"/>
      <c r="J30" s="136" t="n"/>
      <c r="K30" s="136" t="n"/>
      <c r="L30" s="218" t="n"/>
      <c r="M30" s="133" t="n"/>
    </row>
    <row r="31" ht="14.15" customHeight="1">
      <c r="A31" s="295" t="n"/>
      <c r="B31" s="207" t="n"/>
      <c r="C31" s="208" t="inlineStr">
        <is>
          <t>Pump</t>
        </is>
      </c>
      <c r="D31" s="182" t="n"/>
      <c r="E31" s="182" t="n"/>
      <c r="F31" s="182" t="n"/>
      <c r="G31" s="182" t="n"/>
      <c r="H31" s="182" t="n"/>
      <c r="I31" s="182" t="n"/>
      <c r="J31" s="182" t="n"/>
      <c r="K31" s="182" t="n"/>
      <c r="L31" s="183" t="n"/>
      <c r="M31" s="133" t="n"/>
    </row>
    <row r="32" ht="14.15" customHeight="1">
      <c r="A32" s="295" t="n"/>
      <c r="B32" s="209" t="n"/>
      <c r="C32" s="291" t="inlineStr">
        <is>
          <t>Flow Rate</t>
        </is>
      </c>
      <c r="D32" s="295" t="n"/>
      <c r="E32" s="483" t="n"/>
      <c r="F32" s="295" t="inlineStr">
        <is>
          <t>m³/h</t>
        </is>
      </c>
      <c r="G32" s="295" t="n"/>
      <c r="H32" s="295" t="n"/>
      <c r="I32" s="291" t="inlineStr">
        <is>
          <t>Inlet Pressure</t>
        </is>
      </c>
      <c r="J32" s="295" t="n"/>
      <c r="K32" s="483" t="n"/>
      <c r="L32" s="133" t="inlineStr">
        <is>
          <t>k Pa</t>
        </is>
      </c>
      <c r="M32" s="133" t="n"/>
    </row>
    <row r="33" ht="14.15" customHeight="1">
      <c r="A33" s="295" t="n"/>
      <c r="B33" s="209" t="n"/>
      <c r="C33" s="291" t="inlineStr">
        <is>
          <t>Head</t>
        </is>
      </c>
      <c r="D33" s="295" t="n"/>
      <c r="E33" s="483" t="n"/>
      <c r="F33" s="295" t="inlineStr">
        <is>
          <t>m</t>
        </is>
      </c>
      <c r="G33" s="295" t="n"/>
      <c r="H33" s="295" t="n"/>
      <c r="I33" s="291" t="inlineStr">
        <is>
          <t>Outlet Pressure</t>
        </is>
      </c>
      <c r="J33" s="295" t="n"/>
      <c r="K33" s="483" t="n"/>
      <c r="L33" s="133" t="inlineStr">
        <is>
          <t>k Pa</t>
        </is>
      </c>
      <c r="M33" s="133" t="n"/>
    </row>
    <row r="34" ht="14.15" customHeight="1">
      <c r="A34" s="295" t="n"/>
      <c r="B34" s="209" t="n"/>
      <c r="C34" s="291" t="inlineStr">
        <is>
          <t>Motor Power</t>
        </is>
      </c>
      <c r="D34" s="295" t="n"/>
      <c r="E34" s="483" t="n"/>
      <c r="F34" s="295" t="inlineStr">
        <is>
          <t>k W</t>
        </is>
      </c>
      <c r="G34" s="295" t="n"/>
      <c r="H34" s="295" t="n"/>
      <c r="I34" s="291" t="inlineStr">
        <is>
          <t>NPSH Available</t>
        </is>
      </c>
      <c r="J34" s="295" t="n"/>
      <c r="K34" s="483" t="n"/>
      <c r="L34" s="133" t="inlineStr">
        <is>
          <t>m</t>
        </is>
      </c>
      <c r="M34" s="133" t="n"/>
    </row>
    <row r="35" ht="14.15" customHeight="1">
      <c r="A35" s="295" t="n"/>
      <c r="B35" s="209" t="n"/>
      <c r="C35" s="291" t="inlineStr">
        <is>
          <t>Efficiency</t>
        </is>
      </c>
      <c r="D35" s="295" t="n"/>
      <c r="E35" s="203" t="n"/>
      <c r="F35" s="295" t="n"/>
      <c r="G35" s="295" t="n"/>
      <c r="H35" s="295" t="n"/>
      <c r="I35" s="291" t="n"/>
      <c r="J35" s="295" t="n"/>
      <c r="K35" s="295" t="n"/>
      <c r="L35" s="133" t="n"/>
      <c r="M35" s="133" t="n"/>
    </row>
    <row r="36" ht="14.15" customHeight="1">
      <c r="A36" s="295" t="n"/>
      <c r="B36" s="209" t="n"/>
      <c r="C36" s="291" t="inlineStr">
        <is>
          <t>Shaft Power</t>
        </is>
      </c>
      <c r="D36" s="295" t="n"/>
      <c r="E36" s="483" t="n"/>
      <c r="F36" s="295" t="inlineStr">
        <is>
          <t>k W</t>
        </is>
      </c>
      <c r="G36" s="295" t="n"/>
      <c r="H36" s="295" t="n"/>
      <c r="I36" s="291" t="inlineStr">
        <is>
          <t>Model</t>
        </is>
      </c>
      <c r="J36" s="487" t="n"/>
      <c r="K36" s="488" t="n"/>
      <c r="L36" s="133" t="n"/>
      <c r="M36" s="133" t="n"/>
    </row>
    <row r="37" ht="5.15" customHeight="1">
      <c r="B37" s="217" t="n"/>
      <c r="C37" s="136" t="n"/>
      <c r="D37" s="136" t="n"/>
      <c r="E37" s="136" t="n"/>
      <c r="F37" s="136" t="n"/>
      <c r="G37" s="136" t="n"/>
      <c r="H37" s="136" t="n"/>
      <c r="I37" s="136" t="n"/>
      <c r="J37" s="136" t="n"/>
      <c r="K37" s="136" t="n"/>
      <c r="L37" s="218" t="n"/>
      <c r="M37" s="133" t="n"/>
    </row>
    <row r="38" ht="14.15" customHeight="1">
      <c r="A38" s="136" t="n"/>
      <c r="B38" s="136" t="n"/>
      <c r="C38" s="136" t="n"/>
      <c r="D38" s="136" t="n"/>
      <c r="E38" s="136" t="n"/>
      <c r="F38" s="136" t="n"/>
      <c r="G38" s="136" t="n"/>
      <c r="H38" s="136" t="n"/>
      <c r="I38" s="136" t="n"/>
      <c r="J38" s="136" t="n"/>
      <c r="K38" s="136" t="n"/>
      <c r="L38" s="136" t="n"/>
      <c r="M38" s="218" t="n"/>
    </row>
    <row r="39" ht="14.15" customHeight="1">
      <c r="A39" s="204" t="n"/>
      <c r="B39" s="204" t="n"/>
      <c r="C39" s="204" t="n"/>
      <c r="D39" s="204" t="n"/>
      <c r="E39" s="204" t="n"/>
      <c r="F39" s="204" t="n"/>
      <c r="G39" s="204" t="n"/>
      <c r="H39" s="204" t="n"/>
      <c r="I39" s="204" t="n"/>
      <c r="J39" s="204" t="n"/>
      <c r="K39" s="204" t="n"/>
      <c r="L39" s="204" t="n"/>
      <c r="M39" s="204" t="n"/>
    </row>
    <row r="40" ht="14.15" customHeight="1">
      <c r="A40" s="204" t="n"/>
      <c r="B40" s="204" t="n"/>
      <c r="C40" s="204" t="n"/>
      <c r="D40" s="204" t="n"/>
      <c r="E40" s="204" t="n"/>
      <c r="F40" s="204" t="n"/>
      <c r="G40" s="204" t="n"/>
      <c r="H40" s="204" t="n"/>
      <c r="I40" s="204" t="n"/>
      <c r="J40" s="204" t="n"/>
      <c r="K40" s="204" t="n"/>
      <c r="L40" s="204" t="n"/>
      <c r="M40" s="204" t="n"/>
    </row>
    <row r="41" ht="14.15" customHeight="1">
      <c r="A41" s="204" t="n"/>
      <c r="B41" s="204" t="n"/>
      <c r="C41" s="204" t="n"/>
      <c r="D41" s="204" t="n"/>
      <c r="E41" s="204" t="n"/>
      <c r="F41" s="204" t="n"/>
      <c r="G41" s="204" t="n"/>
      <c r="H41" s="204" t="n"/>
      <c r="I41" s="204" t="n"/>
      <c r="J41" s="204" t="n"/>
      <c r="K41" s="204" t="n"/>
      <c r="L41" s="204" t="n"/>
      <c r="M41" s="204" t="n"/>
    </row>
    <row r="42" ht="14.15" customHeight="1">
      <c r="A42" s="204" t="n"/>
      <c r="B42" s="204" t="n"/>
      <c r="C42" s="204" t="n"/>
      <c r="D42" s="204" t="n"/>
      <c r="E42" s="204" t="n"/>
      <c r="F42" s="204" t="n"/>
      <c r="G42" s="204" t="n"/>
      <c r="H42" s="204" t="n"/>
      <c r="I42" s="204" t="n"/>
      <c r="J42" s="204" t="n"/>
      <c r="K42" s="204" t="n"/>
      <c r="L42" s="204" t="n"/>
      <c r="M42" s="204" t="n"/>
    </row>
    <row r="43" ht="14.15" customHeight="1">
      <c r="A43" s="204" t="n"/>
      <c r="B43" s="204" t="n"/>
      <c r="C43" s="204" t="n"/>
      <c r="D43" s="204" t="n"/>
      <c r="E43" s="204" t="n"/>
      <c r="F43" s="204" t="n"/>
      <c r="G43" s="204" t="n"/>
      <c r="H43" s="204" t="n"/>
      <c r="I43" s="204" t="n"/>
      <c r="J43" s="204" t="n"/>
      <c r="K43" s="204" t="n"/>
      <c r="L43" s="204" t="n"/>
      <c r="M43" s="204" t="n"/>
    </row>
    <row r="44" ht="14.15" customHeight="1">
      <c r="A44" s="204" t="n"/>
      <c r="B44" s="204" t="n"/>
      <c r="C44" s="204" t="n"/>
      <c r="D44" s="204" t="n"/>
      <c r="E44" s="204" t="n"/>
      <c r="F44" s="204" t="n"/>
      <c r="G44" s="204" t="n"/>
      <c r="H44" s="204" t="n"/>
      <c r="I44" s="204" t="n"/>
      <c r="J44" s="204" t="n"/>
      <c r="K44" s="204" t="n"/>
      <c r="L44" s="204" t="n"/>
      <c r="M44" s="204" t="n"/>
    </row>
    <row r="45" ht="14.15" customHeight="1">
      <c r="A45" s="204" t="n"/>
      <c r="B45" s="204" t="n"/>
      <c r="C45" s="204" t="n"/>
      <c r="D45" s="204" t="n"/>
      <c r="E45" s="204" t="n"/>
      <c r="F45" s="204" t="n"/>
      <c r="G45" s="204" t="n"/>
      <c r="H45" s="204" t="n"/>
      <c r="I45" s="204" t="n"/>
      <c r="J45" s="204" t="n"/>
      <c r="K45" s="204" t="n"/>
      <c r="L45" s="204" t="n"/>
      <c r="M45" s="204" t="n"/>
    </row>
    <row r="46" ht="14.15" customHeight="1">
      <c r="A46" s="204" t="n"/>
      <c r="B46" s="204" t="n"/>
      <c r="C46" s="204" t="n"/>
      <c r="D46" s="204" t="n"/>
      <c r="E46" s="204" t="n"/>
      <c r="F46" s="204" t="n"/>
      <c r="G46" s="204" t="n"/>
      <c r="H46" s="204" t="n"/>
      <c r="I46" s="204" t="n"/>
      <c r="J46" s="204" t="n"/>
      <c r="K46" s="204" t="n"/>
      <c r="L46" s="204" t="n"/>
      <c r="M46" s="204" t="n"/>
    </row>
    <row r="47" ht="14.15" customHeight="1">
      <c r="A47" s="204" t="n"/>
      <c r="B47" s="204" t="n"/>
      <c r="C47" s="204" t="n"/>
      <c r="D47" s="204" t="n"/>
      <c r="E47" s="204" t="n"/>
      <c r="F47" s="204" t="n"/>
      <c r="G47" s="204" t="n"/>
      <c r="H47" s="204" t="n"/>
      <c r="I47" s="204" t="n"/>
      <c r="J47" s="204" t="n"/>
      <c r="K47" s="204" t="n"/>
      <c r="L47" s="204" t="n"/>
      <c r="M47" s="204" t="n"/>
    </row>
    <row r="48" ht="14.15" customHeight="1">
      <c r="A48" s="204" t="n"/>
      <c r="B48" s="204" t="n"/>
      <c r="C48" s="204" t="n"/>
      <c r="D48" s="204" t="n"/>
      <c r="E48" s="204" t="n"/>
      <c r="F48" s="204" t="n"/>
      <c r="G48" s="204" t="n"/>
      <c r="H48" s="204" t="n"/>
      <c r="I48" s="204" t="n"/>
      <c r="J48" s="204" t="n"/>
      <c r="K48" s="204" t="n"/>
      <c r="L48" s="204" t="n"/>
      <c r="M48" s="204" t="n"/>
    </row>
    <row r="49" ht="14.15" customFormat="1" customHeight="1" s="204"/>
    <row r="50" ht="14.15" customFormat="1" customHeight="1" s="204"/>
    <row r="51" ht="14.15" customFormat="1" customHeight="1" s="204"/>
    <row r="52" ht="14.15" customFormat="1" customHeight="1" s="204"/>
    <row r="53" ht="14.15" customFormat="1" customHeight="1" s="204"/>
    <row r="54" ht="14.15" customFormat="1" customHeight="1" s="204"/>
    <row r="55" ht="14.15" customFormat="1" customHeight="1" s="204"/>
    <row r="56" ht="14.15" customFormat="1" customHeight="1" s="204"/>
    <row r="57" ht="14.15" customFormat="1" customHeight="1" s="204"/>
    <row r="58" ht="14.15" customFormat="1" customHeight="1" s="204"/>
    <row r="59" ht="14.15" customFormat="1" customHeight="1" s="204"/>
    <row r="60" ht="14.15" customFormat="1" customHeight="1" s="204"/>
    <row r="61" ht="14.15" customFormat="1" customHeight="1" s="204"/>
    <row r="62" ht="14.15" customFormat="1" customHeight="1" s="204"/>
    <row r="63" ht="14.15" customFormat="1" customHeight="1" s="204"/>
    <row r="64" ht="14.15" customFormat="1" customHeight="1" s="204"/>
    <row r="65" ht="14.15" customFormat="1" customHeight="1" s="204"/>
    <row r="66" ht="14.15" customFormat="1" customHeight="1" s="204"/>
    <row r="67" ht="14.15" customFormat="1" customHeight="1" s="204"/>
    <row r="68" ht="14.15" customFormat="1" customHeight="1" s="204"/>
    <row r="69" ht="14.15" customFormat="1" customHeight="1" s="204"/>
    <row r="70" ht="14.15" customFormat="1" customHeight="1" s="204"/>
    <row r="71" ht="14.15" customFormat="1" customHeight="1" s="204"/>
    <row r="72" ht="14.15" customFormat="1" customHeight="1" s="204"/>
    <row r="73" ht="14.15" customFormat="1" customHeight="1" s="204"/>
    <row r="74" ht="14.15" customFormat="1" customHeight="1" s="204"/>
    <row r="75" ht="14.15" customFormat="1" customHeight="1" s="204"/>
    <row r="76" ht="14.15" customFormat="1" customHeight="1" s="204"/>
    <row r="77" ht="14.15" customFormat="1" customHeight="1" s="204"/>
    <row r="78" ht="14.15" customFormat="1" customHeight="1" s="204"/>
    <row r="79" ht="14.15" customFormat="1" customHeight="1" s="204"/>
    <row r="80" ht="14.15" customFormat="1" customHeight="1" s="204"/>
    <row r="81" ht="14.15" customFormat="1" customHeight="1" s="204"/>
    <row r="82" ht="14.15" customFormat="1" customHeight="1" s="204"/>
    <row r="83" ht="14.15" customFormat="1" customHeight="1" s="204"/>
    <row r="84" ht="14.15" customFormat="1" customHeight="1" s="204"/>
    <row r="85" ht="14.15" customFormat="1" customHeight="1" s="204"/>
    <row r="86" ht="14.15" customFormat="1" customHeight="1" s="204"/>
    <row r="87" ht="14.15" customFormat="1" customHeight="1" s="204"/>
    <row r="88" ht="14.15" customFormat="1" customHeight="1" s="204"/>
    <row r="89" ht="14.15" customFormat="1" customHeight="1" s="204"/>
    <row r="90" ht="14.15" customFormat="1" customHeight="1" s="204"/>
    <row r="91" ht="14.15" customFormat="1" customHeight="1" s="204"/>
    <row r="92" ht="14.15" customFormat="1" customHeight="1" s="204"/>
    <row r="93" ht="14.15" customFormat="1" customHeight="1" s="204"/>
    <row r="94" ht="14.15" customFormat="1" customHeight="1" s="204"/>
    <row r="95" ht="14.15" customFormat="1" customHeight="1" s="204"/>
    <row r="96" ht="14.15" customFormat="1" customHeight="1" s="204"/>
    <row r="97" ht="14.15" customFormat="1" customHeight="1" s="204"/>
    <row r="98" ht="14.15" customFormat="1" customHeight="1" s="204"/>
    <row r="99" ht="14.15" customFormat="1" customHeight="1" s="204"/>
    <row r="100" ht="14.15" customFormat="1" customHeight="1" s="204"/>
    <row r="101" ht="14.15" customFormat="1" customHeight="1" s="204"/>
    <row r="102" ht="14.15" customFormat="1" customHeight="1" s="204"/>
    <row r="103" ht="14.15" customFormat="1" customHeight="1" s="204"/>
    <row r="104" ht="14.15" customFormat="1" customHeight="1" s="204"/>
    <row r="105" ht="14.15" customFormat="1" customHeight="1" s="204"/>
    <row r="106" ht="14.15" customFormat="1" customHeight="1" s="204"/>
    <row r="107" ht="14.15" customFormat="1" customHeight="1" s="204"/>
    <row r="108" ht="14.15" customFormat="1" customHeight="1" s="204"/>
    <row r="109" ht="14.15" customFormat="1" customHeight="1" s="204"/>
    <row r="110" ht="14.15" customFormat="1" customHeight="1" s="204"/>
    <row r="111" ht="14.15" customFormat="1" customHeight="1" s="204"/>
    <row r="112" ht="14.15" customFormat="1" customHeight="1" s="204"/>
    <row r="113" ht="14.15" customFormat="1" customHeight="1" s="204"/>
    <row r="114" ht="14.15" customFormat="1" customHeight="1" s="204"/>
    <row r="115" ht="14.15" customFormat="1" customHeight="1" s="204"/>
    <row r="116" ht="14.15" customFormat="1" customHeight="1" s="204"/>
    <row r="117" ht="14.15" customFormat="1" customHeight="1" s="204"/>
    <row r="118" ht="14.15" customFormat="1" customHeight="1" s="204"/>
    <row r="119" ht="14.15" customFormat="1" customHeight="1" s="204"/>
    <row r="120" ht="14.15" customFormat="1" customHeight="1" s="204"/>
    <row r="121" ht="14.15" customFormat="1" customHeight="1" s="204"/>
    <row r="122" ht="14.15" customFormat="1" customHeight="1" s="204"/>
    <row r="123" ht="14.15" customFormat="1" customHeight="1" s="204"/>
    <row r="124" ht="14.15" customFormat="1" customHeight="1" s="204"/>
    <row r="125" ht="14.15" customFormat="1" customHeight="1" s="204"/>
    <row r="126" ht="14.15" customFormat="1" customHeight="1" s="204"/>
    <row r="127" ht="14.15" customFormat="1" customHeight="1" s="204"/>
    <row r="128" ht="14.15" customFormat="1" customHeight="1" s="204"/>
    <row r="129" ht="14.15" customFormat="1" customHeight="1" s="204"/>
    <row r="130" ht="14.15" customFormat="1" customHeight="1" s="204"/>
    <row r="131" ht="14.15" customFormat="1" customHeight="1" s="204"/>
    <row r="132" ht="14.15" customFormat="1" customHeight="1" s="204"/>
    <row r="133" ht="14.15" customFormat="1" customHeight="1" s="204"/>
    <row r="134" ht="14.15" customFormat="1" customHeight="1" s="204"/>
    <row r="135" ht="14.15" customFormat="1" customHeight="1" s="204"/>
    <row r="136" ht="14.15" customFormat="1" customHeight="1" s="204"/>
    <row r="137" ht="14.15" customFormat="1" customHeight="1" s="204"/>
    <row r="138" ht="14.15" customFormat="1" customHeight="1" s="204"/>
    <row r="139" ht="14.15" customFormat="1" customHeight="1" s="204"/>
    <row r="140" ht="14.15" customFormat="1" customHeight="1" s="204"/>
    <row r="141" ht="14.15" customFormat="1" customHeight="1" s="204"/>
    <row r="142" ht="14.15" customFormat="1" customHeight="1" s="204"/>
    <row r="143" ht="14.15" customFormat="1" customHeight="1" s="204"/>
    <row r="144" ht="14.15" customFormat="1" customHeight="1" s="204"/>
    <row r="145" ht="14.15" customFormat="1" customHeight="1" s="204"/>
    <row r="146" ht="14.15" customFormat="1" customHeight="1" s="204"/>
    <row r="147" ht="14.15" customFormat="1" customHeight="1" s="204"/>
    <row r="148" ht="14.15" customFormat="1" customHeight="1" s="204"/>
    <row r="149" ht="14.15" customFormat="1" customHeight="1" s="204"/>
    <row r="150" ht="14.15" customFormat="1" customHeight="1" s="204"/>
    <row r="151" ht="14.15" customFormat="1" customHeight="1" s="204"/>
    <row r="152" ht="14.15" customFormat="1" customHeight="1" s="204"/>
    <row r="153" ht="14.15" customFormat="1" customHeight="1" s="204"/>
    <row r="154" ht="14.15" customFormat="1" customHeight="1" s="204"/>
    <row r="155" ht="14.15" customFormat="1" customHeight="1" s="204"/>
    <row r="156" ht="14.15" customFormat="1" customHeight="1" s="204"/>
    <row r="157" ht="14.15" customFormat="1" customHeight="1" s="204"/>
    <row r="158" ht="14.15" customFormat="1" customHeight="1" s="204"/>
    <row r="159" ht="14.15" customFormat="1" customHeight="1" s="204"/>
    <row r="160" ht="14.15" customFormat="1" customHeight="1" s="204"/>
    <row r="161" ht="14.15" customFormat="1" customHeight="1" s="204"/>
    <row r="162" ht="14.15" customFormat="1" customHeight="1" s="204"/>
    <row r="163" ht="14.15" customFormat="1" customHeight="1" s="204"/>
    <row r="164" ht="14.15" customFormat="1" customHeight="1" s="204"/>
    <row r="165" ht="14.15" customFormat="1" customHeight="1" s="204"/>
    <row r="166" ht="14.15" customFormat="1" customHeight="1" s="204"/>
    <row r="167" ht="14.15" customFormat="1" customHeight="1" s="204"/>
    <row r="168" ht="14.15" customFormat="1" customHeight="1" s="204"/>
    <row r="169" ht="14.15" customFormat="1" customHeight="1" s="204"/>
    <row r="170" ht="14.15" customFormat="1" customHeight="1" s="204"/>
    <row r="171" ht="14.15" customFormat="1" customHeight="1" s="204"/>
    <row r="172" ht="14.15" customFormat="1" customHeight="1" s="204"/>
    <row r="173" ht="14.15" customFormat="1" customHeight="1" s="204"/>
    <row r="174" ht="14.15" customFormat="1" customHeight="1" s="204"/>
    <row r="175" ht="14.15" customFormat="1" customHeight="1" s="204"/>
    <row r="176" ht="14.15" customFormat="1" customHeight="1" s="204"/>
    <row r="177" ht="14.15" customFormat="1" customHeight="1" s="204"/>
    <row r="178" ht="14.15" customFormat="1" customHeight="1" s="204"/>
    <row r="179" ht="14.15" customFormat="1" customHeight="1" s="204"/>
    <row r="180" ht="14.15" customFormat="1" customHeight="1" s="204"/>
    <row r="181" ht="14.15" customFormat="1" customHeight="1" s="204"/>
    <row r="182" ht="14.15" customFormat="1" customHeight="1" s="204"/>
    <row r="183" ht="14.15" customFormat="1" customHeight="1" s="204"/>
    <row r="184" ht="14.15" customFormat="1" customHeight="1" s="204"/>
    <row r="185" ht="14.15" customFormat="1" customHeight="1" s="204"/>
    <row r="186" ht="14.15" customFormat="1" customHeight="1" s="204"/>
    <row r="187" ht="14.15" customFormat="1" customHeight="1" s="204"/>
    <row r="188" ht="14.15" customFormat="1" customHeight="1" s="204"/>
    <row r="189" ht="14.15" customFormat="1" customHeight="1" s="204"/>
    <row r="190" ht="14.15" customFormat="1" customHeight="1" s="204"/>
    <row r="191" ht="14.15" customFormat="1" customHeight="1" s="204"/>
    <row r="192" ht="14.15" customFormat="1" customHeight="1" s="204"/>
    <row r="193" ht="14.15" customFormat="1" customHeight="1" s="204"/>
    <row r="194" ht="14.15" customFormat="1" customHeight="1" s="204"/>
    <row r="195" ht="14.15" customFormat="1" customHeight="1" s="204"/>
    <row r="196" ht="14.15" customFormat="1" customHeight="1" s="204"/>
    <row r="197" ht="14.15" customFormat="1" customHeight="1" s="204"/>
    <row r="198" ht="14.15" customFormat="1" customHeight="1" s="204"/>
    <row r="199" ht="14.15" customFormat="1" customHeight="1" s="204"/>
    <row r="200" ht="14.15" customFormat="1" customHeight="1" s="204"/>
    <row r="201" ht="14.15" customFormat="1" customHeight="1" s="204"/>
    <row r="202" ht="14.15" customFormat="1" customHeight="1" s="204"/>
    <row r="203" ht="14.15" customFormat="1" customHeight="1" s="204"/>
    <row r="204" ht="14.15" customFormat="1" customHeight="1" s="204"/>
    <row r="205" ht="14.15" customFormat="1" customHeight="1" s="204"/>
    <row r="206" ht="14.15" customFormat="1" customHeight="1" s="204"/>
    <row r="207" ht="14.15" customFormat="1" customHeight="1" s="204"/>
    <row r="208" ht="14.15" customFormat="1" customHeight="1" s="204"/>
    <row r="209" ht="14.15" customFormat="1" customHeight="1" s="204"/>
    <row r="210" ht="14.15" customFormat="1" customHeight="1" s="204"/>
    <row r="211" ht="14.15" customFormat="1" customHeight="1" s="204"/>
    <row r="212" ht="14.15" customFormat="1" customHeight="1" s="204"/>
    <row r="213" ht="14.15" customFormat="1" customHeight="1" s="204"/>
    <row r="214" ht="14.15" customFormat="1" customHeight="1" s="204"/>
    <row r="215" ht="14.15" customFormat="1" customHeight="1" s="204"/>
    <row r="216" ht="14.15" customFormat="1" customHeight="1" s="204"/>
    <row r="217" ht="14.15" customFormat="1" customHeight="1" s="204"/>
    <row r="218" ht="14.15" customFormat="1" customHeight="1" s="204"/>
    <row r="219" ht="14.15" customFormat="1" customHeight="1" s="204"/>
    <row r="220" ht="14.15" customFormat="1" customHeight="1" s="204"/>
    <row r="221" ht="14.15" customFormat="1" customHeight="1" s="204"/>
    <row r="222" ht="14.15" customFormat="1" customHeight="1" s="204"/>
    <row r="223" ht="14.15" customFormat="1" customHeight="1" s="204"/>
    <row r="224" ht="14.15" customFormat="1" customHeight="1" s="204"/>
    <row r="225" ht="14.15" customFormat="1" customHeight="1" s="204"/>
    <row r="226" ht="14.15" customFormat="1" customHeight="1" s="204"/>
    <row r="227" ht="14.15" customFormat="1" customHeight="1" s="204"/>
    <row r="228" ht="14.15" customFormat="1" customHeight="1" s="204"/>
    <row r="229" ht="14.15" customFormat="1" customHeight="1" s="204"/>
    <row r="230" ht="14.15" customFormat="1" customHeight="1" s="204"/>
    <row r="231" ht="14.15" customFormat="1" customHeight="1" s="204"/>
    <row r="232" ht="14.15" customFormat="1" customHeight="1" s="204"/>
    <row r="233" ht="14.15" customFormat="1" customHeight="1" s="204"/>
    <row r="234" ht="14.15" customFormat="1" customHeight="1" s="204"/>
    <row r="235" ht="14.15" customFormat="1" customHeight="1" s="204"/>
    <row r="236" ht="14.15" customFormat="1" customHeight="1" s="204"/>
    <row r="237" ht="14.15" customFormat="1" customHeight="1" s="204"/>
    <row r="238" ht="14.15" customFormat="1" customHeight="1" s="204"/>
    <row r="239" ht="14.15" customFormat="1" customHeight="1" s="204"/>
    <row r="240" ht="14.15" customFormat="1" customHeight="1" s="204"/>
    <row r="241" ht="14.15" customFormat="1" customHeight="1" s="204"/>
    <row r="242" ht="14.15" customFormat="1" customHeight="1" s="204"/>
    <row r="243" ht="14.15" customFormat="1" customHeight="1" s="204"/>
    <row r="244" ht="14.15" customFormat="1" customHeight="1" s="204"/>
    <row r="245" ht="14.15" customFormat="1" customHeight="1" s="204"/>
    <row r="246" ht="14.15" customFormat="1" customHeight="1" s="204"/>
    <row r="247" ht="14.15" customFormat="1" customHeight="1" s="204"/>
    <row r="248" ht="14.15" customFormat="1" customHeight="1" s="204"/>
    <row r="249" ht="14.15" customFormat="1" customHeight="1" s="204"/>
    <row r="250" ht="14.15" customFormat="1" customHeight="1" s="204"/>
    <row r="251" ht="14.15" customFormat="1" customHeight="1" s="204"/>
    <row r="252" ht="14.15" customFormat="1" customHeight="1" s="204"/>
    <row r="253" ht="14.15" customFormat="1" customHeight="1" s="204"/>
    <row r="254" ht="14.15" customFormat="1" customHeight="1" s="204"/>
    <row r="255" ht="14.15" customFormat="1" customHeight="1" s="204"/>
    <row r="256" ht="14.15" customFormat="1" customHeight="1" s="204"/>
    <row r="257" ht="14.15" customFormat="1" customHeight="1" s="204"/>
    <row r="258" ht="14.15" customFormat="1" customHeight="1" s="204"/>
    <row r="259" ht="14.15" customFormat="1" customHeight="1" s="204"/>
    <row r="260" ht="14.15" customFormat="1" customHeight="1" s="204"/>
    <row r="261" ht="14.15" customFormat="1" customHeight="1" s="204"/>
    <row r="262" ht="14.15" customFormat="1" customHeight="1" s="204"/>
    <row r="263" ht="14.15" customFormat="1" customHeight="1" s="204"/>
    <row r="264" ht="14.15" customFormat="1" customHeight="1" s="204"/>
    <row r="265" ht="14.15" customFormat="1" customHeight="1" s="204"/>
    <row r="266" ht="14.15" customFormat="1" customHeight="1" s="204"/>
    <row r="267" ht="14.15" customFormat="1" customHeight="1" s="204"/>
    <row r="268" ht="14.15" customFormat="1" customHeight="1" s="204"/>
    <row r="269" ht="14.15" customFormat="1" customHeight="1" s="204"/>
    <row r="270" ht="14.15" customFormat="1" customHeight="1" s="204"/>
    <row r="271" ht="14.15" customFormat="1" customHeight="1" s="204"/>
    <row r="272" ht="14.15" customFormat="1" customHeight="1" s="204"/>
    <row r="273" ht="14.15" customFormat="1" customHeight="1" s="204"/>
    <row r="274" ht="14.15" customFormat="1" customHeight="1" s="204"/>
    <row r="275" customFormat="1" s="204"/>
    <row r="276" customFormat="1" s="204"/>
    <row r="277" customFormat="1" s="204"/>
    <row r="278" customFormat="1" s="204"/>
    <row r="279" customFormat="1" s="204"/>
    <row r="280" customFormat="1" s="204"/>
    <row r="281" customFormat="1" s="204"/>
    <row r="282" customFormat="1" s="204"/>
    <row r="283" customFormat="1" s="204"/>
    <row r="284" customFormat="1" s="204"/>
    <row r="285" customFormat="1" s="204"/>
    <row r="286" customFormat="1" s="204"/>
    <row r="287" customFormat="1" s="204"/>
    <row r="288" customFormat="1" s="204"/>
    <row r="289" customFormat="1" s="204"/>
    <row r="290" customFormat="1" s="204"/>
    <row r="291" customFormat="1" s="204"/>
    <row r="292" customFormat="1" s="204"/>
    <row r="293" customFormat="1" s="204"/>
    <row r="294" customFormat="1" s="204"/>
    <row r="295" customFormat="1" s="204"/>
    <row r="296" customFormat="1" s="204"/>
    <row r="297" customFormat="1" s="204"/>
    <row r="298" customFormat="1" s="204"/>
    <row r="299" customFormat="1" s="204"/>
    <row r="300" customFormat="1" s="204"/>
    <row r="301" customFormat="1" s="204"/>
    <row r="302" customFormat="1" s="204"/>
    <row r="303" customFormat="1" s="204"/>
    <row r="304" customFormat="1" s="204"/>
    <row r="305" customFormat="1" s="204"/>
    <row r="306" customFormat="1" s="204"/>
    <row r="307" customFormat="1" s="204"/>
    <row r="308" customFormat="1" s="204"/>
    <row r="309" customFormat="1" s="204"/>
    <row r="310" customFormat="1" s="204"/>
    <row r="311" customFormat="1" s="204"/>
    <row r="312" customFormat="1" s="204"/>
    <row r="313" customFormat="1" s="204"/>
    <row r="314" customFormat="1" s="204"/>
    <row r="315" customFormat="1" s="204"/>
    <row r="316" customFormat="1" s="204"/>
    <row r="317" customFormat="1" s="204"/>
    <row r="318" customFormat="1" s="204"/>
    <row r="319" customFormat="1" s="204"/>
    <row r="320" customFormat="1" s="204"/>
    <row r="321" customFormat="1" s="204"/>
    <row r="322" customFormat="1" s="204"/>
    <row r="323" customFormat="1" s="204"/>
    <row r="324" customFormat="1" s="204"/>
    <row r="325" customFormat="1" s="204"/>
    <row r="326" customFormat="1" s="204"/>
    <row r="327" customFormat="1" s="204"/>
    <row r="328" customFormat="1" s="204"/>
    <row r="329" customFormat="1" s="204"/>
    <row r="330" customFormat="1" s="204"/>
    <row r="331" customFormat="1" s="204"/>
    <row r="332" customFormat="1" s="204"/>
    <row r="333" customFormat="1" s="204"/>
    <row r="334" customFormat="1" s="204"/>
    <row r="335" customFormat="1" s="204"/>
    <row r="336" customFormat="1" s="204"/>
    <row r="337" customFormat="1" s="204"/>
    <row r="338" customFormat="1" s="204"/>
    <row r="339" customFormat="1" s="204"/>
    <row r="340" customFormat="1" s="204"/>
    <row r="341" customFormat="1" s="204"/>
    <row r="342" customFormat="1" s="204"/>
    <row r="343" customFormat="1" s="204"/>
    <row r="344" customFormat="1" s="204"/>
    <row r="345" customFormat="1" s="204"/>
    <row r="346" customFormat="1" s="204"/>
    <row r="347" customFormat="1" s="204"/>
    <row r="348" customFormat="1" s="204"/>
    <row r="349" customFormat="1" s="204"/>
    <row r="350" customFormat="1" s="204"/>
    <row r="351" customFormat="1" s="204"/>
    <row r="352" customFormat="1" s="204"/>
    <row r="353" customFormat="1" s="204"/>
    <row r="354" customFormat="1" s="204"/>
    <row r="355" customFormat="1" s="204"/>
    <row r="356" customFormat="1" s="204"/>
    <row r="357" customFormat="1" s="204"/>
    <row r="358" customFormat="1" s="204"/>
    <row r="359" customFormat="1" s="204"/>
    <row r="360" customFormat="1" s="204"/>
    <row r="361" customFormat="1" s="204"/>
    <row r="362" customFormat="1" s="204"/>
    <row r="363" customFormat="1" s="204"/>
    <row r="364" customFormat="1" s="204"/>
    <row r="365" customFormat="1" s="204"/>
    <row r="366" customFormat="1" s="204"/>
    <row r="367" customFormat="1" s="204"/>
    <row r="368" customFormat="1" s="204"/>
    <row r="369" customFormat="1" s="204"/>
    <row r="370" customFormat="1" s="204"/>
    <row r="371" customFormat="1" s="204"/>
    <row r="372" customFormat="1" s="204"/>
    <row r="373" customFormat="1" s="204"/>
    <row r="374" customFormat="1" s="204"/>
    <row r="375" customFormat="1" s="204"/>
    <row r="376" customFormat="1" s="204"/>
    <row r="377" customFormat="1" s="204"/>
    <row r="378" customFormat="1" s="204"/>
    <row r="379" customFormat="1" s="204"/>
    <row r="380" customFormat="1" s="204"/>
    <row r="381" customFormat="1" s="204"/>
    <row r="382" customFormat="1" s="204"/>
    <row r="383" customFormat="1" s="204"/>
    <row r="384" customFormat="1" s="204"/>
    <row r="385" customFormat="1" s="204"/>
    <row r="386" customFormat="1" s="204"/>
    <row r="387" customFormat="1" s="204"/>
    <row r="388" customFormat="1" s="204"/>
    <row r="389" customFormat="1" s="204"/>
    <row r="390" customFormat="1" s="204"/>
    <row r="391" customFormat="1" s="204"/>
    <row r="392" customFormat="1" s="204"/>
    <row r="393" customFormat="1" s="204"/>
    <row r="394" customFormat="1" s="204"/>
    <row r="395" customFormat="1" s="204"/>
    <row r="396" customFormat="1" s="204"/>
    <row r="397" customFormat="1" s="204"/>
    <row r="398" customFormat="1" s="204"/>
    <row r="399" customFormat="1" s="204"/>
    <row r="400" customFormat="1" s="204"/>
    <row r="401" customFormat="1" s="204"/>
    <row r="402" customFormat="1" s="204"/>
    <row r="403" customFormat="1" s="204"/>
    <row r="404" customFormat="1" s="204"/>
    <row r="405" customFormat="1" s="204"/>
    <row r="406" customFormat="1" s="204"/>
    <row r="407" customFormat="1" s="204"/>
    <row r="408" customFormat="1" s="204"/>
    <row r="409" customFormat="1" s="204"/>
    <row r="410" customFormat="1" s="204"/>
    <row r="411" customFormat="1" s="204"/>
    <row r="412" customFormat="1" s="204"/>
    <row r="413" customFormat="1" s="204"/>
    <row r="414" customFormat="1" s="204"/>
    <row r="415" customFormat="1" s="204"/>
    <row r="416" customFormat="1" s="204"/>
    <row r="417" customFormat="1" s="204"/>
    <row r="418" customFormat="1" s="204"/>
    <row r="419" customFormat="1" s="204"/>
    <row r="420" customFormat="1" s="204"/>
    <row r="421" customFormat="1" s="204"/>
    <row r="422" customFormat="1" s="204"/>
    <row r="423" customFormat="1" s="204"/>
    <row r="424" customFormat="1" s="204"/>
    <row r="425" customFormat="1" s="204"/>
    <row r="426" customFormat="1" s="204"/>
    <row r="427" customFormat="1" s="204"/>
    <row r="428" customFormat="1" s="204"/>
    <row r="429" customFormat="1" s="204"/>
    <row r="430" customFormat="1" s="204"/>
    <row r="431" customFormat="1" s="204"/>
    <row r="432" customFormat="1" s="204"/>
    <row r="433" customFormat="1" s="204"/>
    <row r="434" customFormat="1" s="204"/>
    <row r="435" customFormat="1" s="204"/>
    <row r="436" customFormat="1" s="204"/>
    <row r="437" customFormat="1" s="204"/>
    <row r="438" customFormat="1" s="204"/>
    <row r="439" customFormat="1" s="204"/>
    <row r="440" customFormat="1" s="204"/>
    <row r="441" customFormat="1" s="204"/>
    <row r="442" customFormat="1" s="204"/>
    <row r="443" customFormat="1" s="204"/>
    <row r="444" customFormat="1" s="204"/>
    <row r="445" customFormat="1" s="204"/>
    <row r="446" customFormat="1" s="204"/>
    <row r="447" customFormat="1" s="204"/>
    <row r="448" customFormat="1" s="204"/>
    <row r="449" customFormat="1" s="204"/>
    <row r="450" customFormat="1" s="204"/>
    <row r="451" customFormat="1" s="204"/>
    <row r="452" customFormat="1" s="204"/>
    <row r="453" customFormat="1" s="204"/>
    <row r="454" customFormat="1" s="204"/>
    <row r="455" customFormat="1" s="204"/>
    <row r="456" customFormat="1" s="204"/>
    <row r="457" customFormat="1" s="204"/>
    <row r="458" customFormat="1" s="204"/>
    <row r="459" customFormat="1" s="204"/>
    <row r="460" customFormat="1" s="204"/>
    <row r="461" customFormat="1" s="204"/>
    <row r="462" customFormat="1" s="204"/>
    <row r="463" customFormat="1" s="204"/>
    <row r="464" customFormat="1" s="204"/>
    <row r="465" customFormat="1" s="204"/>
    <row r="466" customFormat="1" s="204"/>
    <row r="467" customFormat="1" s="204"/>
    <row r="468" customFormat="1" s="204"/>
    <row r="469" customFormat="1" s="204"/>
    <row r="470" customFormat="1" s="204"/>
    <row r="471" customFormat="1" s="204"/>
    <row r="472" customFormat="1" s="204"/>
    <row r="473" customFormat="1" s="204"/>
    <row r="474" customFormat="1" s="204"/>
    <row r="475" customFormat="1" s="204"/>
    <row r="476" customFormat="1" s="204"/>
    <row r="477" customFormat="1" s="204"/>
    <row r="478" customFormat="1" s="204"/>
    <row r="479" customFormat="1" s="204"/>
    <row r="480" customFormat="1" s="204"/>
    <row r="481" customFormat="1" s="204"/>
    <row r="482" customFormat="1" s="204"/>
    <row r="483" customFormat="1" s="204"/>
    <row r="484" customFormat="1" s="204"/>
    <row r="485" customFormat="1" s="204"/>
    <row r="486" customFormat="1" s="204"/>
    <row r="487" customFormat="1" s="204"/>
    <row r="488" customFormat="1" s="204"/>
    <row r="489" customFormat="1" s="204"/>
    <row r="490" customFormat="1" s="204"/>
    <row r="491" customFormat="1" s="204"/>
    <row r="492" customFormat="1" s="204"/>
    <row r="493" customFormat="1" s="204"/>
    <row r="494" customFormat="1" s="204"/>
    <row r="495" customFormat="1" s="204"/>
    <row r="496" customFormat="1" s="204"/>
    <row r="497" customFormat="1" s="204"/>
    <row r="498" customFormat="1" s="204"/>
    <row r="499" customFormat="1" s="204"/>
    <row r="500" customFormat="1" s="204"/>
    <row r="501" customFormat="1" s="204"/>
    <row r="502" customFormat="1" s="204"/>
    <row r="503" customFormat="1" s="204"/>
    <row r="504" customFormat="1" s="204"/>
    <row r="505" customFormat="1" s="204"/>
    <row r="506" customFormat="1" s="204"/>
    <row r="507" customFormat="1" s="204"/>
    <row r="508" customFormat="1" s="204"/>
    <row r="509" customFormat="1" s="204"/>
    <row r="510" customFormat="1" s="204"/>
    <row r="511" customFormat="1" s="204"/>
    <row r="512" customFormat="1" s="204"/>
    <row r="513" customFormat="1" s="204"/>
    <row r="514" customFormat="1" s="204"/>
    <row r="515" customFormat="1" s="204"/>
    <row r="516" customFormat="1" s="204"/>
    <row r="517" customFormat="1" s="204"/>
    <row r="518" customFormat="1" s="204"/>
    <row r="519" customFormat="1" s="204"/>
    <row r="520" customFormat="1" s="204"/>
    <row r="521" customFormat="1" s="204"/>
    <row r="522" customFormat="1" s="204"/>
    <row r="523" customFormat="1" s="204"/>
    <row r="524" customFormat="1" s="204"/>
    <row r="525" customFormat="1" s="204"/>
    <row r="526" customFormat="1" s="204"/>
    <row r="527" customFormat="1" s="204"/>
    <row r="528" customFormat="1" s="204"/>
    <row r="529" customFormat="1" s="204"/>
    <row r="530" customFormat="1" s="204"/>
    <row r="531" customFormat="1" s="204"/>
    <row r="532" customFormat="1" s="204"/>
    <row r="533" customFormat="1" s="204"/>
    <row r="534" customFormat="1" s="204"/>
    <row r="535" customFormat="1" s="204"/>
    <row r="536" customFormat="1" s="204"/>
    <row r="537" customFormat="1" s="204"/>
    <row r="538" customFormat="1" s="204"/>
    <row r="539" customFormat="1" s="204"/>
    <row r="540" customFormat="1" s="204"/>
    <row r="541" customFormat="1" s="204"/>
    <row r="542" customFormat="1" s="204"/>
    <row r="543" customFormat="1" s="204"/>
    <row r="544" customFormat="1" s="204"/>
    <row r="545" customFormat="1" s="204"/>
    <row r="546" customFormat="1" s="204"/>
    <row r="547" customFormat="1" s="204"/>
    <row r="548" customFormat="1" s="204"/>
    <row r="549" customFormat="1" s="204"/>
    <row r="550" customFormat="1" s="204"/>
    <row r="551" customFormat="1" s="204"/>
    <row r="552" customFormat="1" s="204"/>
    <row r="553" customFormat="1" s="204"/>
    <row r="554" customFormat="1" s="204"/>
    <row r="555" customFormat="1" s="204"/>
    <row r="556" customFormat="1" s="204"/>
    <row r="557" customFormat="1" s="204"/>
    <row r="558" customFormat="1" s="204"/>
    <row r="559" customFormat="1" s="204"/>
    <row r="560" customFormat="1" s="204"/>
    <row r="561" customFormat="1" s="204"/>
    <row r="562" customFormat="1" s="204"/>
    <row r="563" customFormat="1" s="204"/>
    <row r="564" customFormat="1" s="204"/>
    <row r="565" customFormat="1" s="204"/>
    <row r="566" customFormat="1" s="204"/>
    <row r="567" customFormat="1" s="204"/>
    <row r="568" customFormat="1" s="204"/>
    <row r="569" customFormat="1" s="204"/>
    <row r="570" customFormat="1" s="204"/>
    <row r="571" customFormat="1" s="204"/>
    <row r="572" customFormat="1" s="204"/>
    <row r="573" customFormat="1" s="204"/>
    <row r="574" customFormat="1" s="204"/>
    <row r="575" customFormat="1" s="204"/>
    <row r="576" customFormat="1" s="204"/>
    <row r="577" customFormat="1" s="204"/>
    <row r="578" customFormat="1" s="204"/>
    <row r="579" customFormat="1" s="204"/>
    <row r="580" customFormat="1" s="204"/>
    <row r="581" customFormat="1" s="204"/>
    <row r="582" customFormat="1" s="204"/>
    <row r="583" customFormat="1" s="204"/>
    <row r="584" customFormat="1" s="204"/>
    <row r="585" customFormat="1" s="204"/>
    <row r="586" customFormat="1" s="204"/>
    <row r="587" customFormat="1" s="204"/>
    <row r="588" customFormat="1" s="204"/>
    <row r="589" customFormat="1" s="204"/>
    <row r="590" customFormat="1" s="204"/>
    <row r="591" customFormat="1" s="204"/>
    <row r="592" customFormat="1" s="204"/>
    <row r="593" customFormat="1" s="204"/>
    <row r="594" customFormat="1" s="204"/>
    <row r="595" customFormat="1" s="204"/>
    <row r="596" customFormat="1" s="204"/>
    <row r="597" customFormat="1" s="204"/>
    <row r="598" customFormat="1" s="204"/>
    <row r="599" customFormat="1" s="204"/>
    <row r="600" customFormat="1" s="204"/>
    <row r="601" customFormat="1" s="204"/>
    <row r="602" customFormat="1" s="204"/>
    <row r="603" customFormat="1" s="204"/>
    <row r="604" customFormat="1" s="204"/>
    <row r="605" customFormat="1" s="204"/>
    <row r="606" customFormat="1" s="204"/>
    <row r="607" customFormat="1" s="204"/>
    <row r="608" customFormat="1" s="204"/>
    <row r="609" customFormat="1" s="204"/>
    <row r="610" customFormat="1" s="204"/>
    <row r="611" customFormat="1" s="204"/>
    <row r="612" customFormat="1" s="204"/>
    <row r="613" customFormat="1" s="204"/>
    <row r="614" customFormat="1" s="204"/>
    <row r="615" customFormat="1" s="204"/>
    <row r="616" customFormat="1" s="204"/>
    <row r="617" customFormat="1" s="204"/>
    <row r="618" customFormat="1" s="204"/>
    <row r="619" customFormat="1" s="204"/>
    <row r="620" customFormat="1" s="204"/>
    <row r="621" customFormat="1" s="204"/>
    <row r="622" customFormat="1" s="204"/>
    <row r="623" customFormat="1" s="204"/>
    <row r="624" customFormat="1" s="204"/>
    <row r="625" customFormat="1" s="204"/>
    <row r="626" customFormat="1" s="204"/>
    <row r="627" customFormat="1" s="204"/>
    <row r="628" customFormat="1" s="204"/>
    <row r="629" customFormat="1" s="204"/>
    <row r="630" customFormat="1" s="204"/>
    <row r="631" customFormat="1" s="204"/>
    <row r="632" customFormat="1" s="204"/>
    <row r="633" customFormat="1" s="204"/>
    <row r="634" customFormat="1" s="204"/>
    <row r="635" customFormat="1" s="204"/>
    <row r="636" customFormat="1" s="204"/>
    <row r="637" customFormat="1" s="204"/>
    <row r="638" customFormat="1" s="204"/>
    <row r="639" customFormat="1" s="204"/>
    <row r="640" customFormat="1" s="204"/>
    <row r="641" customFormat="1" s="204"/>
    <row r="642" customFormat="1" s="204"/>
    <row r="643" customFormat="1" s="204"/>
    <row r="644" customFormat="1" s="204"/>
    <row r="645" customFormat="1" s="204"/>
    <row r="646" customFormat="1" s="204"/>
    <row r="647" customFormat="1" s="204"/>
    <row r="648" customFormat="1" s="204"/>
    <row r="649" customFormat="1" s="204"/>
    <row r="650" customFormat="1" s="204"/>
    <row r="651" customFormat="1" s="204"/>
    <row r="652" customFormat="1" s="204"/>
    <row r="653" customFormat="1" s="204"/>
    <row r="654" customFormat="1" s="204"/>
    <row r="655" customFormat="1" s="204"/>
    <row r="656" customFormat="1" s="204"/>
    <row r="657" customFormat="1" s="204"/>
    <row r="658" customFormat="1" s="204"/>
    <row r="659" customFormat="1" s="204"/>
    <row r="660" customFormat="1" s="204"/>
    <row r="661" customFormat="1" s="204"/>
    <row r="662" customFormat="1" s="204"/>
    <row r="663" customFormat="1" s="204"/>
    <row r="664" customFormat="1" s="204"/>
    <row r="665" customFormat="1" s="204"/>
    <row r="666" customFormat="1" s="204"/>
    <row r="667" customFormat="1" s="204"/>
    <row r="668" customFormat="1" s="204"/>
    <row r="669" customFormat="1" s="204"/>
    <row r="670" customFormat="1" s="204"/>
    <row r="671" customFormat="1" s="204"/>
    <row r="672" customFormat="1" s="204"/>
    <row r="673" customFormat="1" s="204"/>
    <row r="674" customFormat="1" s="204"/>
    <row r="675" customFormat="1" s="204"/>
    <row r="676" customFormat="1" s="204"/>
    <row r="677" customFormat="1" s="204"/>
    <row r="678" customFormat="1" s="204"/>
    <row r="679" customFormat="1" s="204"/>
    <row r="680" customFormat="1" s="204"/>
    <row r="681" customFormat="1" s="204"/>
    <row r="682" customFormat="1" s="204"/>
    <row r="683" customFormat="1" s="204"/>
    <row r="684" customFormat="1" s="204"/>
    <row r="685" customFormat="1" s="204"/>
    <row r="686" customFormat="1" s="204"/>
    <row r="687" customFormat="1" s="204"/>
    <row r="688" customFormat="1" s="204"/>
    <row r="689" customFormat="1" s="204"/>
    <row r="690" customFormat="1" s="204"/>
    <row r="691" customFormat="1" s="204"/>
    <row r="692" customFormat="1" s="204"/>
    <row r="693" customFormat="1" s="204"/>
    <row r="694" customFormat="1" s="204"/>
    <row r="695" customFormat="1" s="204"/>
    <row r="696" customFormat="1" s="204"/>
    <row r="697" customFormat="1" s="204"/>
    <row r="698" customFormat="1" s="204"/>
    <row r="699" customFormat="1" s="204"/>
    <row r="700" customFormat="1" s="204"/>
    <row r="701" customFormat="1" s="204"/>
    <row r="702" customFormat="1" s="204"/>
    <row r="703" customFormat="1" s="204"/>
    <row r="704" customFormat="1" s="204"/>
    <row r="705" customFormat="1" s="204"/>
    <row r="706" customFormat="1" s="204"/>
    <row r="707" customFormat="1" s="204"/>
    <row r="708" customFormat="1" s="204"/>
    <row r="709" customFormat="1" s="204"/>
    <row r="710" customFormat="1" s="204"/>
    <row r="711" customFormat="1" s="204"/>
    <row r="712" customFormat="1" s="204"/>
    <row r="713" customFormat="1" s="204"/>
    <row r="714" customFormat="1" s="204"/>
    <row r="715" customFormat="1" s="204"/>
    <row r="716" customFormat="1" s="204"/>
    <row r="717" customFormat="1" s="204"/>
    <row r="718" customFormat="1" s="204"/>
    <row r="719" customFormat="1" s="204"/>
    <row r="720" customFormat="1" s="204"/>
    <row r="721" customFormat="1" s="204"/>
    <row r="722" customFormat="1" s="204"/>
    <row r="723" customFormat="1" s="204"/>
    <row r="724" customFormat="1" s="204"/>
    <row r="725" customFormat="1" s="204"/>
    <row r="726" customFormat="1" s="204"/>
    <row r="727" customFormat="1" s="204"/>
    <row r="728" customFormat="1" s="204"/>
    <row r="729" customFormat="1" s="204"/>
    <row r="730" customFormat="1" s="204"/>
    <row r="731" customFormat="1" s="204"/>
    <row r="732" customFormat="1" s="204"/>
    <row r="733" customFormat="1" s="204"/>
    <row r="734" customFormat="1" s="204"/>
    <row r="735" customFormat="1" s="204"/>
    <row r="736" customFormat="1" s="204"/>
    <row r="737" customFormat="1" s="204"/>
    <row r="738" customFormat="1" s="204"/>
    <row r="739" customFormat="1" s="204"/>
    <row r="740" customFormat="1" s="204"/>
    <row r="741" customFormat="1" s="204"/>
    <row r="742" customFormat="1" s="204"/>
    <row r="743" customFormat="1" s="204"/>
    <row r="744" customFormat="1" s="204"/>
    <row r="745" customFormat="1" s="204"/>
    <row r="746" customFormat="1" s="204"/>
    <row r="747" customFormat="1" s="204"/>
    <row r="748" customFormat="1" s="204"/>
    <row r="749" customFormat="1" s="204"/>
    <row r="750" customFormat="1" s="204"/>
    <row r="751" customFormat="1" s="204"/>
    <row r="752" customFormat="1" s="204"/>
    <row r="753" customFormat="1" s="204"/>
    <row r="754" customFormat="1" s="204"/>
    <row r="755" customFormat="1" s="204"/>
    <row r="756" customFormat="1" s="204"/>
    <row r="757" customFormat="1" s="204"/>
    <row r="758" customFormat="1" s="204"/>
    <row r="759" customFormat="1" s="204"/>
    <row r="760" customFormat="1" s="204"/>
    <row r="761" customFormat="1" s="204"/>
    <row r="762" customFormat="1" s="204"/>
    <row r="763" customFormat="1" s="204"/>
    <row r="764" customFormat="1" s="204"/>
    <row r="765" customFormat="1" s="204"/>
    <row r="766" customFormat="1" s="204"/>
    <row r="767" customFormat="1" s="204"/>
    <row r="768" customFormat="1" s="204"/>
    <row r="769" customFormat="1" s="204"/>
    <row r="770" customFormat="1" s="204"/>
    <row r="771" customFormat="1" s="204"/>
    <row r="772" customFormat="1" s="204"/>
    <row r="773" customFormat="1" s="204"/>
    <row r="774" customFormat="1" s="204"/>
    <row r="775" customFormat="1" s="204"/>
    <row r="776" customFormat="1" s="204"/>
    <row r="777" customFormat="1" s="204"/>
    <row r="778" customFormat="1" s="204"/>
    <row r="779" customFormat="1" s="204"/>
    <row r="780" customFormat="1" s="204"/>
    <row r="781" customFormat="1" s="204"/>
    <row r="782" customFormat="1" s="204"/>
    <row r="783" customFormat="1" s="204"/>
    <row r="784" customFormat="1" s="204"/>
    <row r="785" customFormat="1" s="204"/>
    <row r="786" customFormat="1" s="204"/>
    <row r="787" customFormat="1" s="204"/>
    <row r="788" customFormat="1" s="204"/>
    <row r="789" customFormat="1" s="204"/>
    <row r="790" customFormat="1" s="204"/>
    <row r="791" customFormat="1" s="204"/>
    <row r="792" customFormat="1" s="204"/>
    <row r="793" customFormat="1" s="204"/>
    <row r="794" customFormat="1" s="204"/>
    <row r="795" customFormat="1" s="204"/>
    <row r="796" customFormat="1" s="204"/>
    <row r="797" customFormat="1" s="204"/>
    <row r="798" customFormat="1" s="204"/>
    <row r="799" customFormat="1" s="204"/>
    <row r="800" customFormat="1" s="204"/>
    <row r="801" customFormat="1" s="204"/>
    <row r="802" customFormat="1" s="204"/>
    <row r="803" customFormat="1" s="204"/>
    <row r="804" customFormat="1" s="204"/>
    <row r="805" customFormat="1" s="204"/>
    <row r="806" customFormat="1" s="204"/>
    <row r="807" customFormat="1" s="204"/>
    <row r="808" customFormat="1" s="204"/>
    <row r="809" customFormat="1" s="204"/>
    <row r="810" customFormat="1" s="204"/>
    <row r="811" customFormat="1" s="204"/>
    <row r="812" customFormat="1" s="204"/>
    <row r="813" customFormat="1" s="204"/>
    <row r="814" customFormat="1" s="204"/>
    <row r="815" customFormat="1" s="204"/>
    <row r="816" customFormat="1" s="204"/>
    <row r="817" customFormat="1" s="204"/>
    <row r="818" customFormat="1" s="204"/>
    <row r="819" customFormat="1" s="204"/>
    <row r="820" customFormat="1" s="204"/>
    <row r="821" customFormat="1" s="204"/>
    <row r="822" customFormat="1" s="204"/>
    <row r="823" customFormat="1" s="204"/>
    <row r="824" customFormat="1" s="204"/>
    <row r="825" customFormat="1" s="204"/>
    <row r="826" customFormat="1" s="204"/>
    <row r="827" customFormat="1" s="204"/>
    <row r="828" customFormat="1" s="204"/>
    <row r="829" customFormat="1" s="204"/>
    <row r="830" customFormat="1" s="204"/>
    <row r="831" customFormat="1" s="204"/>
    <row r="832" customFormat="1" s="204"/>
    <row r="833" customFormat="1" s="204"/>
    <row r="834" customFormat="1" s="204"/>
    <row r="835" customFormat="1" s="204"/>
    <row r="836" customFormat="1" s="204"/>
    <row r="837" customFormat="1" s="204"/>
    <row r="838" customFormat="1" s="204"/>
    <row r="839" customFormat="1" s="204"/>
    <row r="840" customFormat="1" s="204"/>
    <row r="841" customFormat="1" s="204"/>
    <row r="842" customFormat="1" s="204"/>
    <row r="843" customFormat="1" s="204"/>
    <row r="844" customFormat="1" s="204"/>
    <row r="845" customFormat="1" s="204"/>
    <row r="846" customFormat="1" s="204"/>
    <row r="847" customFormat="1" s="204"/>
    <row r="848" customFormat="1" s="204"/>
    <row r="849" customFormat="1" s="204"/>
    <row r="850" customFormat="1" s="204"/>
    <row r="851" customFormat="1" s="204"/>
    <row r="852" customFormat="1" s="204"/>
    <row r="853" customFormat="1" s="204"/>
    <row r="854" customFormat="1" s="204"/>
    <row r="855" customFormat="1" s="204"/>
    <row r="856" customFormat="1" s="204"/>
    <row r="857" customFormat="1" s="204"/>
    <row r="858" customFormat="1" s="204"/>
    <row r="859" customFormat="1" s="204"/>
    <row r="860" customFormat="1" s="204"/>
    <row r="861" customFormat="1" s="204"/>
    <row r="862" customFormat="1" s="204"/>
    <row r="863" customFormat="1" s="204"/>
    <row r="864" customFormat="1" s="204"/>
    <row r="865" customFormat="1" s="204"/>
    <row r="866" customFormat="1" s="204"/>
    <row r="867" customFormat="1" s="204"/>
    <row r="868" customFormat="1" s="204"/>
    <row r="869" customFormat="1" s="204"/>
    <row r="870" customFormat="1" s="204"/>
    <row r="871" customFormat="1" s="204"/>
    <row r="872" customFormat="1" s="204"/>
    <row r="873" customFormat="1" s="204"/>
    <row r="874" customFormat="1" s="204"/>
    <row r="875" customFormat="1" s="204"/>
    <row r="876" customFormat="1" s="204"/>
    <row r="877" customFormat="1" s="204"/>
    <row r="878" customFormat="1" s="204"/>
    <row r="879" customFormat="1" s="204"/>
    <row r="880" customFormat="1" s="204"/>
    <row r="881" customFormat="1" s="204"/>
    <row r="882" customFormat="1" s="204"/>
    <row r="883" customFormat="1" s="204"/>
    <row r="884" customFormat="1" s="204"/>
    <row r="885" customFormat="1" s="204"/>
    <row r="886" customFormat="1" s="204"/>
    <row r="887" customFormat="1" s="204"/>
    <row r="888" customFormat="1" s="204"/>
    <row r="889" customFormat="1" s="204"/>
    <row r="890" customFormat="1" s="204"/>
    <row r="891" customFormat="1" s="204"/>
    <row r="892" customFormat="1" s="204"/>
    <row r="893" customFormat="1" s="204"/>
    <row r="894" customFormat="1" s="204"/>
    <row r="895" customFormat="1" s="204"/>
    <row r="896" customFormat="1" s="204"/>
    <row r="897" customFormat="1" s="204"/>
    <row r="898" customFormat="1" s="204"/>
    <row r="899" customFormat="1" s="204"/>
    <row r="900" customFormat="1" s="204"/>
    <row r="901" customFormat="1" s="204"/>
    <row r="902" customFormat="1" s="204"/>
    <row r="903" customFormat="1" s="204"/>
    <row r="904" customFormat="1" s="204"/>
    <row r="905" customFormat="1" s="204"/>
    <row r="906" customFormat="1" s="204"/>
    <row r="907" customFormat="1" s="204"/>
    <row r="908" customFormat="1" s="204"/>
    <row r="909" customFormat="1" s="204"/>
    <row r="910" customFormat="1" s="204"/>
    <row r="911" customFormat="1" s="204"/>
    <row r="912" customFormat="1" s="204"/>
    <row r="913" customFormat="1" s="204"/>
    <row r="914" customFormat="1" s="204"/>
    <row r="915" customFormat="1" s="204"/>
    <row r="916" customFormat="1" s="204"/>
    <row r="917" customFormat="1" s="204"/>
    <row r="918" customFormat="1" s="204"/>
    <row r="919" customFormat="1" s="204"/>
    <row r="920" customFormat="1" s="204"/>
    <row r="921" customFormat="1" s="204"/>
    <row r="922" customFormat="1" s="204"/>
    <row r="923" customFormat="1" s="204"/>
    <row r="924" customFormat="1" s="204"/>
    <row r="925" customFormat="1" s="204"/>
    <row r="926" customFormat="1" s="204"/>
    <row r="927" customFormat="1" s="204"/>
    <row r="928" customFormat="1" s="204"/>
    <row r="929" customFormat="1" s="204"/>
    <row r="930" customFormat="1" s="204"/>
    <row r="931" customFormat="1" s="204"/>
    <row r="932" customFormat="1" s="204"/>
    <row r="933" customFormat="1" s="204"/>
    <row r="934" customFormat="1" s="204"/>
    <row r="935" customFormat="1" s="204"/>
    <row r="936" customFormat="1" s="204"/>
    <row r="937" customFormat="1" s="204"/>
    <row r="938" customFormat="1" s="204"/>
    <row r="939" customFormat="1" s="204"/>
    <row r="940" customFormat="1" s="204"/>
    <row r="941" customFormat="1" s="204"/>
    <row r="942" customFormat="1" s="204"/>
    <row r="943" customFormat="1" s="204"/>
    <row r="944" customFormat="1" s="204"/>
    <row r="945" customFormat="1" s="204"/>
    <row r="946" customFormat="1" s="204"/>
    <row r="947" customFormat="1" s="204"/>
    <row r="948" customFormat="1" s="204"/>
    <row r="949" customFormat="1" s="204"/>
    <row r="950" customFormat="1" s="204"/>
    <row r="951" customFormat="1" s="204"/>
    <row r="952" customFormat="1" s="204"/>
    <row r="953" customFormat="1" s="204"/>
    <row r="954" customFormat="1" s="204"/>
    <row r="955" customFormat="1" s="204"/>
    <row r="956" customFormat="1" s="204"/>
    <row r="957" customFormat="1" s="204"/>
    <row r="958" customFormat="1" s="204"/>
    <row r="959" customFormat="1" s="204"/>
    <row r="960" customFormat="1" s="204"/>
    <row r="961" customFormat="1" s="204"/>
    <row r="962" customFormat="1" s="204"/>
    <row r="963" customFormat="1" s="204"/>
    <row r="964" customFormat="1" s="204"/>
    <row r="965" customFormat="1" s="204"/>
    <row r="966" customFormat="1" s="204"/>
    <row r="967" customFormat="1" s="204"/>
    <row r="968" customFormat="1" s="204"/>
    <row r="969" customFormat="1" s="204"/>
    <row r="970" customFormat="1" s="204"/>
    <row r="971" customFormat="1" s="204"/>
    <row r="972" customFormat="1" s="204"/>
    <row r="973" customFormat="1" s="204"/>
    <row r="974" customFormat="1" s="204"/>
    <row r="975" customFormat="1" s="204"/>
    <row r="976" customFormat="1" s="204"/>
    <row r="977" customFormat="1" s="204"/>
    <row r="978" customFormat="1" s="204"/>
    <row r="979" customFormat="1" s="204"/>
    <row r="980" customFormat="1" s="204"/>
    <row r="981" customFormat="1" s="204"/>
    <row r="982" customFormat="1" s="204"/>
    <row r="983" customFormat="1" s="204"/>
    <row r="984" customFormat="1" s="204"/>
    <row r="985" customFormat="1" s="204"/>
    <row r="986" customFormat="1" s="204"/>
    <row r="987" customFormat="1" s="204"/>
    <row r="988" customFormat="1" s="204"/>
    <row r="989" customFormat="1" s="204"/>
    <row r="990" customFormat="1" s="204"/>
    <row r="991" customFormat="1" s="204"/>
    <row r="992" customFormat="1" s="204"/>
    <row r="993" customFormat="1" s="204"/>
    <row r="994" customFormat="1" s="204"/>
    <row r="995" customFormat="1" s="204"/>
    <row r="996" customFormat="1" s="204"/>
    <row r="997" customFormat="1" s="204"/>
    <row r="998" customFormat="1" s="204"/>
    <row r="999" customFormat="1" s="204"/>
    <row r="1000" customFormat="1" s="204"/>
    <row r="1001" customFormat="1" s="204"/>
    <row r="1002" customFormat="1" s="204"/>
    <row r="1003" customFormat="1" s="204"/>
    <row r="1004" customFormat="1" s="204"/>
    <row r="1005" customFormat="1" s="204"/>
    <row r="1006" customFormat="1" s="204"/>
    <row r="1007" customFormat="1" s="204"/>
    <row r="1008" customFormat="1" s="204"/>
    <row r="1009" customFormat="1" s="204"/>
    <row r="1010" customFormat="1" s="204"/>
    <row r="1011" customFormat="1" s="204"/>
    <row r="1012" customFormat="1" s="204"/>
    <row r="1013" customFormat="1" s="204"/>
    <row r="1014" customFormat="1" s="204"/>
    <row r="1015" customFormat="1" s="204"/>
    <row r="1016" customFormat="1" s="204"/>
    <row r="1017" customFormat="1" s="204"/>
    <row r="1018" customFormat="1" s="204"/>
    <row r="1019" customFormat="1" s="204"/>
    <row r="1020" customFormat="1" s="204"/>
    <row r="1021" customFormat="1" s="204"/>
    <row r="1022" customFormat="1" s="204"/>
    <row r="1023" customFormat="1" s="204"/>
    <row r="1024" customFormat="1" s="204"/>
    <row r="1025" customFormat="1" s="204"/>
    <row r="1026" customFormat="1" s="204"/>
    <row r="1027" customFormat="1" s="204"/>
    <row r="1028" customFormat="1" s="204"/>
    <row r="1029" customFormat="1" s="204"/>
    <row r="1030" customFormat="1" s="204"/>
    <row r="1031" customFormat="1" s="204"/>
    <row r="1032" customFormat="1" s="204"/>
    <row r="1033" customFormat="1" s="204"/>
    <row r="1034" customFormat="1" s="204"/>
    <row r="1035" customFormat="1" s="204"/>
    <row r="1036" customFormat="1" s="204"/>
    <row r="1037" customFormat="1" s="204"/>
    <row r="1038" customFormat="1" s="204"/>
    <row r="1039" customFormat="1" s="204"/>
    <row r="1040" customFormat="1" s="204"/>
    <row r="1041" customFormat="1" s="204"/>
    <row r="1042" customFormat="1" s="204"/>
    <row r="1043" customFormat="1" s="204"/>
    <row r="1044" customFormat="1" s="204"/>
    <row r="1045" customFormat="1" s="204"/>
    <row r="1046" customFormat="1" s="204"/>
    <row r="1047" customFormat="1" s="204"/>
    <row r="1048" customFormat="1" s="204"/>
    <row r="1049" customFormat="1" s="204"/>
    <row r="1050" customFormat="1" s="204"/>
    <row r="1051" customFormat="1" s="204"/>
    <row r="1052" customFormat="1" s="204"/>
    <row r="1053" customFormat="1" s="204"/>
    <row r="1054" customFormat="1" s="204"/>
    <row r="1055" customFormat="1" s="204"/>
    <row r="1056" customFormat="1" s="204"/>
    <row r="1057" customFormat="1" s="204"/>
    <row r="1058" customFormat="1" s="204"/>
    <row r="1059" customFormat="1" s="204"/>
    <row r="1060" customFormat="1" s="204"/>
    <row r="1061" customFormat="1" s="204"/>
    <row r="1062" customFormat="1" s="204"/>
    <row r="1063" customFormat="1" s="204"/>
    <row r="1064" customFormat="1" s="204"/>
    <row r="1065" customFormat="1" s="204"/>
    <row r="1066" customFormat="1" s="204"/>
    <row r="1067" customFormat="1" s="204"/>
    <row r="1068" customFormat="1" s="204"/>
    <row r="1069" customFormat="1" s="204"/>
    <row r="1070" customFormat="1" s="204"/>
    <row r="1071" customFormat="1" s="204"/>
    <row r="1072" customFormat="1" s="204"/>
    <row r="1073" customFormat="1" s="204"/>
    <row r="1074" customFormat="1" s="204"/>
    <row r="1075" customFormat="1" s="204"/>
    <row r="1076" customFormat="1" s="204"/>
    <row r="1077" customFormat="1" s="204"/>
    <row r="1078" customFormat="1" s="204"/>
    <row r="1079" customFormat="1" s="204"/>
    <row r="1080" customFormat="1" s="204"/>
    <row r="1081" customFormat="1" s="204"/>
    <row r="1082" customFormat="1" s="204"/>
    <row r="1083" customFormat="1" s="204"/>
    <row r="1084" customFormat="1" s="204"/>
    <row r="1085" customFormat="1" s="204"/>
    <row r="1086" customFormat="1" s="204"/>
    <row r="1087" customFormat="1" s="204"/>
    <row r="1088" customFormat="1" s="204"/>
    <row r="1089" customFormat="1" s="204"/>
    <row r="1090" customFormat="1" s="204"/>
    <row r="1091" customFormat="1" s="204"/>
    <row r="1092" customFormat="1" s="204"/>
    <row r="1093" customFormat="1" s="204"/>
    <row r="1094" customFormat="1" s="204"/>
    <row r="1095" customFormat="1" s="204"/>
    <row r="1096" customFormat="1" s="204"/>
    <row r="1097" customFormat="1" s="204"/>
    <row r="1098" customFormat="1" s="204"/>
    <row r="1099" customFormat="1" s="204"/>
    <row r="1100" customFormat="1" s="204"/>
    <row r="1101" customFormat="1" s="204"/>
    <row r="1102" customFormat="1" s="204"/>
    <row r="1103" customFormat="1" s="204"/>
    <row r="1104" customFormat="1" s="204"/>
    <row r="1105" customFormat="1" s="204"/>
    <row r="1106" customFormat="1" s="204"/>
    <row r="1107" customFormat="1" s="204"/>
    <row r="1108" customFormat="1" s="204"/>
    <row r="1109" customFormat="1" s="204"/>
    <row r="1110" customFormat="1" s="204"/>
    <row r="1111" customFormat="1" s="204"/>
    <row r="1112" customFormat="1" s="204"/>
    <row r="1113" customFormat="1" s="204"/>
    <row r="1114" customFormat="1" s="204"/>
    <row r="1115" customFormat="1" s="204"/>
    <row r="1116" customFormat="1" s="204"/>
    <row r="1117" customFormat="1" s="204"/>
    <row r="1118" customFormat="1" s="204"/>
    <row r="1119" customFormat="1" s="204"/>
    <row r="1120" customFormat="1" s="204"/>
    <row r="1121" customFormat="1" s="204"/>
    <row r="1122" customFormat="1" s="204"/>
    <row r="1123" customFormat="1" s="204"/>
    <row r="1124" customFormat="1" s="204"/>
    <row r="1125" customFormat="1" s="204"/>
    <row r="1126" customFormat="1" s="204"/>
    <row r="1127" customFormat="1" s="204"/>
    <row r="1128" customFormat="1" s="204"/>
    <row r="1129" customFormat="1" s="204"/>
    <row r="1130" customFormat="1" s="204"/>
    <row r="1131" customFormat="1" s="204"/>
    <row r="1132" customFormat="1" s="204"/>
    <row r="1133" customFormat="1" s="204"/>
    <row r="1134" customFormat="1" s="204"/>
    <row r="1135" customFormat="1" s="204"/>
    <row r="1136" customFormat="1" s="204"/>
    <row r="1137" customFormat="1" s="204"/>
    <row r="1138" customFormat="1" s="204"/>
    <row r="1139" customFormat="1" s="204"/>
    <row r="1140" customFormat="1" s="204"/>
    <row r="1141" customFormat="1" s="204"/>
    <row r="1142" customFormat="1" s="204"/>
    <row r="1143" customFormat="1" s="204"/>
    <row r="1144" customFormat="1" s="204"/>
    <row r="1145" customFormat="1" s="204"/>
    <row r="1146" customFormat="1" s="204"/>
    <row r="1147" customFormat="1" s="204"/>
    <row r="1148" customFormat="1" s="204"/>
    <row r="1149" customFormat="1" s="204"/>
    <row r="1150" customFormat="1" s="204"/>
    <row r="1151" customFormat="1" s="204"/>
    <row r="1152" customFormat="1" s="204"/>
    <row r="1153" customFormat="1" s="204"/>
    <row r="1154" customFormat="1" s="204"/>
    <row r="1155" customFormat="1" s="204"/>
    <row r="1156" customFormat="1" s="204"/>
    <row r="1157" customFormat="1" s="204"/>
    <row r="1158" customFormat="1" s="204"/>
    <row r="1159" customFormat="1" s="204"/>
    <row r="1160" customFormat="1" s="204"/>
    <row r="1161" customFormat="1" s="204"/>
    <row r="1162" customFormat="1" s="204"/>
    <row r="1163" customFormat="1" s="204"/>
    <row r="1164" customFormat="1" s="204"/>
    <row r="1165" customFormat="1" s="204"/>
    <row r="1166" customFormat="1" s="204"/>
    <row r="1167" customFormat="1" s="204"/>
    <row r="1168" customFormat="1" s="204"/>
    <row r="1169" customFormat="1" s="204"/>
    <row r="1170" customFormat="1" s="204"/>
    <row r="1171" customFormat="1" s="204"/>
    <row r="1172" customFormat="1" s="204"/>
    <row r="1173" customFormat="1" s="204"/>
    <row r="1174" customFormat="1" s="204"/>
    <row r="1175" customFormat="1" s="204"/>
    <row r="1176" customFormat="1" s="204"/>
    <row r="1177" customFormat="1" s="204"/>
    <row r="1178" customFormat="1" s="204"/>
    <row r="1179" customFormat="1" s="204"/>
    <row r="1180" customFormat="1" s="204"/>
    <row r="1181" customFormat="1" s="204"/>
    <row r="1182" customFormat="1" s="204"/>
    <row r="1183" customFormat="1" s="204"/>
    <row r="1184" customFormat="1" s="204"/>
    <row r="1185" customFormat="1" s="204"/>
    <row r="1186" customFormat="1" s="204"/>
    <row r="1187" customFormat="1" s="204"/>
    <row r="1188" customFormat="1" s="204"/>
    <row r="1189" customFormat="1" s="204"/>
    <row r="1190" customFormat="1" s="204"/>
    <row r="1191" customFormat="1" s="204"/>
    <row r="1192" customFormat="1" s="204"/>
    <row r="1193" customFormat="1" s="204"/>
    <row r="1194" customFormat="1" s="204"/>
    <row r="1195" customFormat="1" s="204"/>
    <row r="1196" customFormat="1" s="204"/>
    <row r="1197" customFormat="1" s="204"/>
    <row r="1198" customFormat="1" s="204"/>
    <row r="1199" customFormat="1" s="204"/>
    <row r="1200" customFormat="1" s="204"/>
    <row r="1201" customFormat="1" s="204"/>
    <row r="1202" customFormat="1" s="204"/>
    <row r="1203" customFormat="1" s="204"/>
    <row r="1204" customFormat="1" s="204"/>
    <row r="1205" customFormat="1" s="204"/>
    <row r="1206" customFormat="1" s="204"/>
    <row r="1207" customFormat="1" s="204"/>
    <row r="1208" customFormat="1" s="204"/>
    <row r="1209" customFormat="1" s="204"/>
    <row r="1210" customFormat="1" s="204"/>
    <row r="1211" customFormat="1" s="204"/>
    <row r="1212" customFormat="1" s="204"/>
    <row r="1213" customFormat="1" s="204"/>
    <row r="1214" customFormat="1" s="204"/>
    <row r="1215" customFormat="1" s="204"/>
    <row r="1216" customFormat="1" s="204"/>
    <row r="1217" customFormat="1" s="204"/>
    <row r="1218" customFormat="1" s="204"/>
    <row r="1219" customFormat="1" s="204"/>
    <row r="1220" customFormat="1" s="204"/>
    <row r="1221" customFormat="1" s="204"/>
    <row r="1222" customFormat="1" s="204"/>
    <row r="1223" customFormat="1" s="204"/>
    <row r="1224" customFormat="1" s="204"/>
    <row r="1225" customFormat="1" s="204"/>
    <row r="1226" customFormat="1" s="204"/>
    <row r="1227" customFormat="1" s="204"/>
    <row r="1228" customFormat="1" s="204"/>
    <row r="1229" customFormat="1" s="204"/>
    <row r="1230" customFormat="1" s="204"/>
    <row r="1231" customFormat="1" s="204"/>
    <row r="1232" customFormat="1" s="204"/>
    <row r="1233" customFormat="1" s="204"/>
    <row r="1234" customFormat="1" s="204"/>
    <row r="1235" customFormat="1" s="204"/>
    <row r="1236" customFormat="1" s="204"/>
    <row r="1237" customFormat="1" s="204"/>
    <row r="1238" customFormat="1" s="204"/>
    <row r="1239" customFormat="1" s="204"/>
    <row r="1240" customFormat="1" s="204"/>
    <row r="1241" customFormat="1" s="204"/>
    <row r="1242" customFormat="1" s="204"/>
    <row r="1243" customFormat="1" s="204"/>
    <row r="1244" customFormat="1" s="204"/>
    <row r="1245" customFormat="1" s="204"/>
    <row r="1246" customFormat="1" s="204"/>
    <row r="1247" customFormat="1" s="204"/>
    <row r="1248" customFormat="1" s="204"/>
    <row r="1249" customFormat="1" s="204"/>
    <row r="1250" customFormat="1" s="204"/>
    <row r="1251" customFormat="1" s="204"/>
    <row r="1252" customFormat="1" s="204"/>
    <row r="1253" customFormat="1" s="204"/>
    <row r="1254" customFormat="1" s="204"/>
    <row r="1255" customFormat="1" s="204"/>
    <row r="1256" customFormat="1" s="204"/>
    <row r="1257" customFormat="1" s="204"/>
    <row r="1258" customFormat="1" s="204"/>
    <row r="1259" customFormat="1" s="204"/>
    <row r="1260" customFormat="1" s="204"/>
    <row r="1261" customFormat="1" s="204"/>
    <row r="1262" customFormat="1" s="204"/>
    <row r="1263" customFormat="1" s="204"/>
    <row r="1264" customFormat="1" s="204"/>
    <row r="1265" customFormat="1" s="204"/>
    <row r="1266" customFormat="1" s="204"/>
    <row r="1267" customFormat="1" s="204"/>
    <row r="1268" customFormat="1" s="204"/>
    <row r="1269" customFormat="1" s="204"/>
    <row r="1270" customFormat="1" s="204"/>
    <row r="1271" customFormat="1" s="204"/>
    <row r="1272" customFormat="1" s="204"/>
    <row r="1273" customFormat="1" s="204"/>
    <row r="1274" customFormat="1" s="204"/>
    <row r="1275" customFormat="1" s="204"/>
    <row r="1276" customFormat="1" s="204"/>
    <row r="1277" customFormat="1" s="204"/>
    <row r="1278" customFormat="1" s="204"/>
    <row r="1279" customFormat="1" s="204"/>
    <row r="1280" customFormat="1" s="204"/>
    <row r="1281" customFormat="1" s="204"/>
    <row r="1282" customFormat="1" s="204"/>
    <row r="1283" customFormat="1" s="204"/>
    <row r="1284" customFormat="1" s="204"/>
    <row r="1285" customFormat="1" s="204"/>
    <row r="1286" customFormat="1" s="204"/>
    <row r="1287" customFormat="1" s="204"/>
    <row r="1288" customFormat="1" s="204"/>
    <row r="1289" customFormat="1" s="204"/>
    <row r="1290" customFormat="1" s="204"/>
    <row r="1291" customFormat="1" s="204"/>
    <row r="1292" customFormat="1" s="204"/>
    <row r="1293" customFormat="1" s="204"/>
    <row r="1294" customFormat="1" s="204"/>
    <row r="1295" customFormat="1" s="204"/>
    <row r="1296" customFormat="1" s="204"/>
    <row r="1297" customFormat="1" s="204"/>
    <row r="1298" customFormat="1" s="204"/>
    <row r="1299" customFormat="1" s="204"/>
    <row r="1300" customFormat="1" s="204"/>
    <row r="1301" customFormat="1" s="204"/>
    <row r="1302" customFormat="1" s="204"/>
    <row r="1303" customFormat="1" s="204"/>
    <row r="1304" customFormat="1" s="204"/>
    <row r="1305" customFormat="1" s="204"/>
    <row r="1306" customFormat="1" s="204"/>
    <row r="1307" customFormat="1" s="204"/>
    <row r="1308" customFormat="1" s="204"/>
    <row r="1309" customFormat="1" s="204"/>
    <row r="1310" customFormat="1" s="204"/>
    <row r="1311" customFormat="1" s="204"/>
    <row r="1312" customFormat="1" s="204"/>
    <row r="1313" customFormat="1" s="204"/>
    <row r="1314" customFormat="1" s="204"/>
    <row r="1315" customFormat="1" s="204"/>
    <row r="1316" customFormat="1" s="204"/>
    <row r="1317" customFormat="1" s="204"/>
    <row r="1318" customFormat="1" s="204"/>
    <row r="1319" customFormat="1" s="204"/>
    <row r="1320" customFormat="1" s="204"/>
    <row r="1321" customFormat="1" s="204"/>
    <row r="1322" customFormat="1" s="204"/>
    <row r="1323" customFormat="1" s="204"/>
    <row r="1324" customFormat="1" s="204"/>
    <row r="1325" customFormat="1" s="204"/>
    <row r="1326" customFormat="1" s="204"/>
    <row r="1327" customFormat="1" s="204"/>
    <row r="1328" customFormat="1" s="204"/>
    <row r="1329" customFormat="1" s="204"/>
    <row r="1330" customFormat="1" s="204"/>
    <row r="1331" customFormat="1" s="204"/>
    <row r="1332" customFormat="1" s="204"/>
    <row r="1333" customFormat="1" s="204"/>
    <row r="1334" customFormat="1" s="204"/>
    <row r="1335" customFormat="1" s="204"/>
    <row r="1336" customFormat="1" s="204"/>
    <row r="1337" customFormat="1" s="204"/>
    <row r="1338" customFormat="1" s="204"/>
    <row r="1339" customFormat="1" s="204"/>
    <row r="1340" customFormat="1" s="204"/>
    <row r="1341" customFormat="1" s="204"/>
    <row r="1342" customFormat="1" s="204"/>
    <row r="1343" customFormat="1" s="204"/>
    <row r="1344" customFormat="1" s="204"/>
    <row r="1345" customFormat="1" s="204"/>
    <row r="1346" customFormat="1" s="204"/>
    <row r="1347" customFormat="1" s="204"/>
    <row r="1348" customFormat="1" s="204"/>
    <row r="1349" customFormat="1" s="204"/>
    <row r="1350" customFormat="1" s="204"/>
    <row r="1351" customFormat="1" s="204"/>
    <row r="1352" customFormat="1" s="204"/>
    <row r="1353" customFormat="1" s="204"/>
    <row r="1354" customFormat="1" s="204"/>
    <row r="1355" customFormat="1" s="204"/>
    <row r="1356" customFormat="1" s="204"/>
    <row r="1357" customFormat="1" s="204"/>
    <row r="1358" customFormat="1" s="204"/>
    <row r="1359" customFormat="1" s="204"/>
    <row r="1360" customFormat="1" s="204"/>
    <row r="1361" customFormat="1" s="204"/>
    <row r="1362" customFormat="1" s="204"/>
    <row r="1363" customFormat="1" s="204"/>
    <row r="1364" customFormat="1" s="204"/>
    <row r="1365" customFormat="1" s="204"/>
    <row r="1366" customFormat="1" s="204"/>
    <row r="1367" customFormat="1" s="204"/>
    <row r="1368" customFormat="1" s="204"/>
    <row r="1369" customFormat="1" s="204"/>
    <row r="1370" customFormat="1" s="204"/>
    <row r="1371" customFormat="1" s="204"/>
    <row r="1372" customFormat="1" s="204"/>
    <row r="1373" customFormat="1" s="204"/>
    <row r="1374" customFormat="1" s="204"/>
    <row r="1375" customFormat="1" s="204"/>
    <row r="1376" customFormat="1" s="204"/>
    <row r="1377" customFormat="1" s="204"/>
    <row r="1378" customFormat="1" s="204"/>
    <row r="1379" customFormat="1" s="204"/>
    <row r="1380" customFormat="1" s="204"/>
    <row r="1381" customFormat="1" s="204"/>
    <row r="1382" customFormat="1" s="204"/>
    <row r="1383" customFormat="1" s="204"/>
    <row r="1384" customFormat="1" s="204"/>
    <row r="1385" customFormat="1" s="204"/>
    <row r="1386" customFormat="1" s="204"/>
    <row r="1387" customFormat="1" s="204"/>
    <row r="1388" customFormat="1" s="204"/>
    <row r="1389" customFormat="1" s="204"/>
    <row r="1390" customFormat="1" s="204"/>
    <row r="1391" customFormat="1" s="204"/>
    <row r="1392" customFormat="1" s="204"/>
    <row r="1393" customFormat="1" s="204"/>
    <row r="1394" customFormat="1" s="204"/>
    <row r="1395" customFormat="1" s="204"/>
    <row r="1396" customFormat="1" s="204"/>
    <row r="1397" customFormat="1" s="204"/>
    <row r="1398" customFormat="1" s="204"/>
    <row r="1399" customFormat="1" s="204"/>
    <row r="1400" customFormat="1" s="204"/>
    <row r="1401" customFormat="1" s="204"/>
    <row r="1402" customFormat="1" s="204"/>
    <row r="1403" customFormat="1" s="204"/>
    <row r="1404" customFormat="1" s="204"/>
    <row r="1405" customFormat="1" s="204"/>
    <row r="1406" customFormat="1" s="204"/>
    <row r="1407" customFormat="1" s="204"/>
    <row r="1408" customFormat="1" s="204"/>
    <row r="1409" customFormat="1" s="204"/>
    <row r="1410" customFormat="1" s="204"/>
    <row r="1411" customFormat="1" s="204"/>
    <row r="1412" customFormat="1" s="204"/>
    <row r="1413" customFormat="1" s="204"/>
    <row r="1414" customFormat="1" s="204"/>
    <row r="1415" customFormat="1" s="204"/>
    <row r="1416" customFormat="1" s="204"/>
    <row r="1417" customFormat="1" s="204"/>
    <row r="1418" customFormat="1" s="204"/>
    <row r="1419" customFormat="1" s="204"/>
    <row r="1420" customFormat="1" s="204"/>
    <row r="1421" customFormat="1" s="204"/>
    <row r="1422" customFormat="1" s="204"/>
    <row r="1423" customFormat="1" s="204"/>
    <row r="1424" customFormat="1" s="204"/>
    <row r="1425" customFormat="1" s="204"/>
    <row r="1426" customFormat="1" s="204"/>
    <row r="1427" customFormat="1" s="204"/>
    <row r="1428" customFormat="1" s="204"/>
    <row r="1429" customFormat="1" s="204"/>
    <row r="1430" customFormat="1" s="204"/>
    <row r="1431" customFormat="1" s="204"/>
    <row r="1432" customFormat="1" s="204"/>
    <row r="1433" customFormat="1" s="204"/>
    <row r="1434" customFormat="1" s="204"/>
    <row r="1435" customFormat="1" s="204"/>
    <row r="1436" customFormat="1" s="204"/>
    <row r="1437" customFormat="1" s="204"/>
    <row r="1438" customFormat="1" s="204"/>
    <row r="1439" customFormat="1" s="204"/>
    <row r="1440" customFormat="1" s="204"/>
    <row r="1441" customFormat="1" s="204"/>
    <row r="1442" customFormat="1" s="204"/>
    <row r="1443" customFormat="1" s="204"/>
    <row r="1444" customFormat="1" s="204"/>
    <row r="1445" customFormat="1" s="204"/>
    <row r="1446" customFormat="1" s="204"/>
    <row r="1447" customFormat="1" s="204"/>
    <row r="1448" customFormat="1" s="204"/>
    <row r="1449" customFormat="1" s="204"/>
    <row r="1450" customFormat="1" s="204"/>
    <row r="1451" customFormat="1" s="204"/>
    <row r="1452" customFormat="1" s="204"/>
    <row r="1453" customFormat="1" s="204"/>
    <row r="1454" customFormat="1" s="204"/>
    <row r="1455" customFormat="1" s="204"/>
    <row r="1456" customFormat="1" s="204"/>
    <row r="1457" customFormat="1" s="204"/>
    <row r="1458" customFormat="1" s="204"/>
    <row r="1459" customFormat="1" s="204"/>
    <row r="1460" customFormat="1" s="204"/>
    <row r="1461" customFormat="1" s="204"/>
    <row r="1462" customFormat="1" s="204"/>
    <row r="1463" customFormat="1" s="204"/>
    <row r="1464" customFormat="1" s="204"/>
    <row r="1465" customFormat="1" s="204"/>
    <row r="1466" customFormat="1" s="204"/>
    <row r="1467" customFormat="1" s="204"/>
    <row r="1468" customFormat="1" s="204"/>
    <row r="1469" customFormat="1" s="204"/>
    <row r="1470" customFormat="1" s="204"/>
    <row r="1471" customFormat="1" s="204"/>
    <row r="1472" customFormat="1" s="204"/>
    <row r="1473" customFormat="1" s="204"/>
    <row r="1474" customFormat="1" s="204"/>
    <row r="1475" customFormat="1" s="204"/>
    <row r="1476" customFormat="1" s="204"/>
    <row r="1477" customFormat="1" s="204"/>
    <row r="1478" customFormat="1" s="204"/>
    <row r="1479" customFormat="1" s="204"/>
    <row r="1480" customFormat="1" s="204"/>
    <row r="1481" customFormat="1" s="204"/>
    <row r="1482" customFormat="1" s="204"/>
    <row r="1483" customFormat="1" s="204"/>
    <row r="1484" customFormat="1" s="204"/>
    <row r="1485" customFormat="1" s="204"/>
    <row r="1486" customFormat="1" s="204"/>
    <row r="1487" customFormat="1" s="204"/>
    <row r="1488" customFormat="1" s="204"/>
    <row r="1489" customFormat="1" s="204"/>
    <row r="1490" customFormat="1" s="204"/>
    <row r="1491" customFormat="1" s="204"/>
    <row r="1492" customFormat="1" s="204"/>
    <row r="1493" customFormat="1" s="204"/>
    <row r="1494" customFormat="1" s="204"/>
    <row r="1495" customFormat="1" s="204"/>
    <row r="1496" customFormat="1" s="204"/>
    <row r="1497" customFormat="1" s="204"/>
    <row r="1498" customFormat="1" s="204"/>
    <row r="1499" customFormat="1" s="204"/>
    <row r="1500" customFormat="1" s="204"/>
    <row r="1501" customFormat="1" s="204"/>
    <row r="1502" customFormat="1" s="204"/>
    <row r="1503" customFormat="1" s="204"/>
    <row r="1504" customFormat="1" s="204"/>
    <row r="1505" customFormat="1" s="204"/>
    <row r="1506" customFormat="1" s="204"/>
    <row r="1507" customFormat="1" s="204"/>
    <row r="1508" customFormat="1" s="204"/>
    <row r="1509" customFormat="1" s="204"/>
    <row r="1510" customFormat="1" s="204"/>
    <row r="1511" customFormat="1" s="204"/>
    <row r="1512" customFormat="1" s="204"/>
    <row r="1513" customFormat="1" s="204"/>
    <row r="1514" customFormat="1" s="204"/>
    <row r="1515" customFormat="1" s="204"/>
    <row r="1516" customFormat="1" s="204"/>
    <row r="1517" customFormat="1" s="204"/>
    <row r="1518" customFormat="1" s="204"/>
    <row r="1519" customFormat="1" s="204"/>
    <row r="1520" customFormat="1" s="204"/>
    <row r="1521" customFormat="1" s="204"/>
    <row r="1522" customFormat="1" s="204"/>
    <row r="1523" customFormat="1" s="204"/>
    <row r="1524" customFormat="1" s="204"/>
    <row r="1525" customFormat="1" s="204"/>
    <row r="1526" customFormat="1" s="204"/>
    <row r="1527" customFormat="1" s="204"/>
    <row r="1528" customFormat="1" s="204"/>
    <row r="1529" customFormat="1" s="204"/>
    <row r="1530" customFormat="1" s="204"/>
    <row r="1531" customFormat="1" s="204"/>
    <row r="1532" customFormat="1" s="204"/>
    <row r="1533" customFormat="1" s="204"/>
    <row r="1534" customFormat="1" s="204"/>
    <row r="1535" customFormat="1" s="204"/>
    <row r="1536" customFormat="1" s="204"/>
    <row r="1537" customFormat="1" s="204"/>
    <row r="1538" customFormat="1" s="204"/>
    <row r="1539" customFormat="1" s="204"/>
    <row r="1540" customFormat="1" s="204"/>
    <row r="1541" customFormat="1" s="204"/>
    <row r="1542" customFormat="1" s="204"/>
    <row r="1543" customFormat="1" s="204"/>
    <row r="1544" customFormat="1" s="204"/>
    <row r="1545" customFormat="1" s="204"/>
    <row r="1546" customFormat="1" s="204"/>
    <row r="1547" customFormat="1" s="204"/>
    <row r="1548" customFormat="1" s="204"/>
    <row r="1549" customFormat="1" s="204"/>
    <row r="1550" customFormat="1" s="204"/>
    <row r="1551" customFormat="1" s="204"/>
    <row r="1552" customFormat="1" s="204"/>
    <row r="1553" customFormat="1" s="204"/>
    <row r="1554" customFormat="1" s="204"/>
    <row r="1555" customFormat="1" s="204"/>
    <row r="1556" customFormat="1" s="204"/>
    <row r="1557" customFormat="1" s="204"/>
    <row r="1558" customFormat="1" s="204"/>
    <row r="1559" customFormat="1" s="204"/>
    <row r="1560" customFormat="1" s="204"/>
    <row r="1561" customFormat="1" s="204"/>
    <row r="1562" customFormat="1" s="204"/>
    <row r="1563" customFormat="1" s="204"/>
    <row r="1564" customFormat="1" s="204"/>
    <row r="1565" customFormat="1" s="204"/>
    <row r="1566" customFormat="1" s="204"/>
    <row r="1567" customFormat="1" s="204"/>
    <row r="1568" customFormat="1" s="204"/>
    <row r="1569" customFormat="1" s="204"/>
    <row r="1570" customFormat="1" s="204"/>
    <row r="1571" customFormat="1" s="204"/>
    <row r="1572" customFormat="1" s="204"/>
    <row r="1573" customFormat="1" s="204"/>
    <row r="1574" customFormat="1" s="204"/>
    <row r="1575" customFormat="1" s="204"/>
    <row r="1576" customFormat="1" s="204"/>
    <row r="1577" customFormat="1" s="204"/>
    <row r="1578" customFormat="1" s="204"/>
    <row r="1579" customFormat="1" s="204"/>
    <row r="1580" customFormat="1" s="204"/>
    <row r="1581" customFormat="1" s="204"/>
    <row r="1582" customFormat="1" s="204"/>
    <row r="1583" customFormat="1" s="204"/>
    <row r="1584" customFormat="1" s="204"/>
    <row r="1585" customFormat="1" s="204"/>
    <row r="1586" customFormat="1" s="204"/>
    <row r="1587" customFormat="1" s="204"/>
    <row r="1588" customFormat="1" s="204"/>
    <row r="1589" customFormat="1" s="204"/>
    <row r="1590" customFormat="1" s="204"/>
    <row r="1591" customFormat="1" s="204"/>
    <row r="1592" customFormat="1" s="204"/>
    <row r="1593" customFormat="1" s="204"/>
    <row r="1594" customFormat="1" s="204"/>
    <row r="1595" customFormat="1" s="204"/>
    <row r="1596" customFormat="1" s="204"/>
    <row r="1597" customFormat="1" s="204"/>
    <row r="1598" customFormat="1" s="204"/>
    <row r="1599" customFormat="1" s="204"/>
    <row r="1600" customFormat="1" s="204"/>
    <row r="1601" customFormat="1" s="204"/>
    <row r="1602" customFormat="1" s="204"/>
    <row r="1603" customFormat="1" s="204"/>
    <row r="1604" customFormat="1" s="204"/>
    <row r="1605" customFormat="1" s="204"/>
    <row r="1606" customFormat="1" s="204"/>
    <row r="1607" customFormat="1" s="204"/>
    <row r="1608" customFormat="1" s="204"/>
    <row r="1609" customFormat="1" s="204"/>
    <row r="1610" customFormat="1" s="204"/>
    <row r="1611" customFormat="1" s="204"/>
    <row r="1612" customFormat="1" s="204"/>
    <row r="1613" customFormat="1" s="204"/>
    <row r="1614" customFormat="1" s="204"/>
    <row r="1615" customFormat="1" s="204"/>
    <row r="1616" customFormat="1" s="204"/>
    <row r="1617" customFormat="1" s="204"/>
    <row r="1618" customFormat="1" s="204"/>
    <row r="1619" customFormat="1" s="204"/>
    <row r="1620" customFormat="1" s="204"/>
    <row r="1621" customFormat="1" s="204"/>
    <row r="1622" customFormat="1" s="204"/>
    <row r="1623" customFormat="1" s="204"/>
    <row r="1624" customFormat="1" s="204"/>
    <row r="1625" customFormat="1" s="204"/>
    <row r="1626" customFormat="1" s="204"/>
    <row r="1627" customFormat="1" s="204"/>
    <row r="1628" customFormat="1" s="204"/>
    <row r="1629" customFormat="1" s="204"/>
    <row r="1630" customFormat="1" s="204"/>
    <row r="1631" customFormat="1" s="204"/>
    <row r="1632" customFormat="1" s="204"/>
    <row r="1633" customFormat="1" s="204"/>
    <row r="1634" customFormat="1" s="204"/>
    <row r="1635" customFormat="1" s="204"/>
    <row r="1636" customFormat="1" s="204"/>
    <row r="1637" customFormat="1" s="204"/>
    <row r="1638" customFormat="1" s="204"/>
    <row r="1639" customFormat="1" s="204"/>
    <row r="1640" customFormat="1" s="204"/>
    <row r="1641" customFormat="1" s="204"/>
    <row r="1642" customFormat="1" s="204"/>
    <row r="1643" customFormat="1" s="204"/>
    <row r="1644" customFormat="1" s="204"/>
    <row r="1645" customFormat="1" s="204"/>
    <row r="1646" customFormat="1" s="204"/>
    <row r="1647" customFormat="1" s="204"/>
    <row r="1648" customFormat="1" s="204"/>
    <row r="1649" customFormat="1" s="204"/>
    <row r="1650" customFormat="1" s="204"/>
    <row r="1651" customFormat="1" s="204"/>
    <row r="1652" customFormat="1" s="204"/>
    <row r="1653" customFormat="1" s="204"/>
    <row r="1654" customFormat="1" s="204"/>
    <row r="1655" customFormat="1" s="204"/>
    <row r="1656" customFormat="1" s="204"/>
    <row r="1657" customFormat="1" s="204"/>
    <row r="1658" customFormat="1" s="204"/>
    <row r="1659" customFormat="1" s="204"/>
    <row r="1660" customFormat="1" s="204"/>
    <row r="1661" customFormat="1" s="204"/>
    <row r="1662" customFormat="1" s="204"/>
    <row r="1663" customFormat="1" s="204"/>
    <row r="1664" customFormat="1" s="204"/>
    <row r="1665" customFormat="1" s="204"/>
    <row r="1666" customFormat="1" s="204"/>
    <row r="1667" customFormat="1" s="204"/>
    <row r="1668" customFormat="1" s="204"/>
    <row r="1669" customFormat="1" s="204"/>
    <row r="1670" customFormat="1" s="204"/>
    <row r="1671" customFormat="1" s="204"/>
    <row r="1672" customFormat="1" s="204"/>
    <row r="1673" customFormat="1" s="204"/>
    <row r="1674" customFormat="1" s="204"/>
    <row r="1675" customFormat="1" s="204"/>
    <row r="1676" customFormat="1" s="204"/>
    <row r="1677" customFormat="1" s="204"/>
    <row r="1678" customFormat="1" s="204"/>
    <row r="1679" customFormat="1" s="204"/>
    <row r="1680" customFormat="1" s="204"/>
    <row r="1681" customFormat="1" s="204"/>
    <row r="1682" customFormat="1" s="204"/>
    <row r="1683" customFormat="1" s="204"/>
    <row r="1684" customFormat="1" s="204"/>
    <row r="1685" customFormat="1" s="204"/>
    <row r="1686" customFormat="1" s="204"/>
    <row r="1687" customFormat="1" s="204"/>
    <row r="1688" customFormat="1" s="204"/>
    <row r="1689" customFormat="1" s="204"/>
    <row r="1690" customFormat="1" s="204"/>
    <row r="1691" customFormat="1" s="204"/>
    <row r="1692" customFormat="1" s="204"/>
    <row r="1693" customFormat="1" s="204"/>
    <row r="1694" customFormat="1" s="204"/>
    <row r="1695" customFormat="1" s="204"/>
    <row r="1696" customFormat="1" s="204"/>
    <row r="1697" customFormat="1" s="204"/>
    <row r="1698" customFormat="1" s="204"/>
    <row r="1699" customFormat="1" s="204"/>
    <row r="1700" customFormat="1" s="204"/>
    <row r="1701" customFormat="1" s="204"/>
    <row r="1702" customFormat="1" s="204"/>
    <row r="1703" customFormat="1" s="204"/>
    <row r="1704" customFormat="1" s="204"/>
    <row r="1705" customFormat="1" s="204"/>
    <row r="1706" customFormat="1" s="204"/>
    <row r="1707" customFormat="1" s="204"/>
    <row r="1708" customFormat="1" s="204"/>
    <row r="1709" customFormat="1" s="204"/>
    <row r="1710" customFormat="1" s="204"/>
    <row r="1711" customFormat="1" s="204"/>
    <row r="1712" customFormat="1" s="204"/>
    <row r="1713" customFormat="1" s="204"/>
    <row r="1714" customFormat="1" s="204"/>
    <row r="1715" customFormat="1" s="204"/>
    <row r="1716" customFormat="1" s="204"/>
    <row r="1717" customFormat="1" s="204"/>
    <row r="1718" customFormat="1" s="204"/>
    <row r="1719" customFormat="1" s="204"/>
    <row r="1720" customFormat="1" s="204"/>
    <row r="1721" customFormat="1" s="204"/>
    <row r="1722" customFormat="1" s="204"/>
    <row r="1723" customFormat="1" s="204"/>
    <row r="1724" customFormat="1" s="204"/>
    <row r="1725" customFormat="1" s="204"/>
    <row r="1726" customFormat="1" s="204"/>
    <row r="1727" customFormat="1" s="204"/>
    <row r="1728" customFormat="1" s="204"/>
    <row r="1729" customFormat="1" s="204"/>
    <row r="1730" customFormat="1" s="204"/>
    <row r="1731" customFormat="1" s="204"/>
    <row r="1732" customFormat="1" s="204"/>
    <row r="1733" customFormat="1" s="204"/>
    <row r="1734" customFormat="1" s="204"/>
    <row r="1735" customFormat="1" s="204"/>
    <row r="1736" customFormat="1" s="204"/>
    <row r="1737" customFormat="1" s="204"/>
    <row r="1738" customFormat="1" s="204"/>
    <row r="1739" customFormat="1" s="204"/>
    <row r="1740" customFormat="1" s="204"/>
    <row r="1741" customFormat="1" s="204"/>
    <row r="1742" customFormat="1" s="204"/>
    <row r="1743" customFormat="1" s="204"/>
    <row r="1744" customFormat="1" s="204"/>
    <row r="1745" customFormat="1" s="204"/>
    <row r="1746" customFormat="1" s="204"/>
    <row r="1747" customFormat="1" s="204"/>
    <row r="1748" customFormat="1" s="204"/>
    <row r="1749" customFormat="1" s="204"/>
    <row r="1750" customFormat="1" s="204"/>
    <row r="1751" customFormat="1" s="204"/>
    <row r="1752" customFormat="1" s="204"/>
    <row r="1753" customFormat="1" s="204"/>
    <row r="1754" customFormat="1" s="204"/>
    <row r="1755" customFormat="1" s="204"/>
    <row r="1756" customFormat="1" s="204"/>
    <row r="1757" customFormat="1" s="204"/>
    <row r="1758" customFormat="1" s="204"/>
    <row r="1759" customFormat="1" s="204"/>
    <row r="1760" customFormat="1" s="204"/>
    <row r="1761" customFormat="1" s="204"/>
    <row r="1762" customFormat="1" s="204"/>
    <row r="1763" customFormat="1" s="204"/>
    <row r="1764" customFormat="1" s="204"/>
    <row r="1765" customFormat="1" s="204"/>
    <row r="1766" customFormat="1" s="204"/>
    <row r="1767" customFormat="1" s="204"/>
    <row r="1768" customFormat="1" s="204"/>
    <row r="1769" customFormat="1" s="204"/>
    <row r="1770" customFormat="1" s="204"/>
    <row r="1771" customFormat="1" s="204"/>
    <row r="1772" customFormat="1" s="204"/>
    <row r="1773" customFormat="1" s="204"/>
    <row r="1774" customFormat="1" s="204"/>
    <row r="1775" customFormat="1" s="204"/>
    <row r="1776" customFormat="1" s="204"/>
    <row r="1777" customFormat="1" s="204"/>
    <row r="1778" customFormat="1" s="204"/>
    <row r="1779" customFormat="1" s="204"/>
    <row r="1780" customFormat="1" s="204"/>
    <row r="1781" customFormat="1" s="204"/>
    <row r="1782" customFormat="1" s="204"/>
    <row r="1783" customFormat="1" s="204"/>
    <row r="1784" customFormat="1" s="204"/>
    <row r="1785" customFormat="1" s="204"/>
    <row r="1786" customFormat="1" s="204"/>
    <row r="1787" customFormat="1" s="204"/>
    <row r="1788" customFormat="1" s="204"/>
    <row r="1789" customFormat="1" s="204"/>
    <row r="1790" customFormat="1" s="204"/>
    <row r="1791" customFormat="1" s="204"/>
    <row r="1792" customFormat="1" s="204"/>
    <row r="1793" customFormat="1" s="204"/>
    <row r="1794" customFormat="1" s="204"/>
    <row r="1795" customFormat="1" s="204"/>
    <row r="1796" customFormat="1" s="204"/>
    <row r="1797" customFormat="1" s="204"/>
    <row r="1798" customFormat="1" s="204"/>
    <row r="1799" customFormat="1" s="204"/>
    <row r="1800" customFormat="1" s="204"/>
    <row r="1801" customFormat="1" s="204"/>
    <row r="1802" customFormat="1" s="204"/>
    <row r="1803" customFormat="1" s="204"/>
    <row r="1804" customFormat="1" s="204"/>
    <row r="1805" customFormat="1" s="204"/>
    <row r="1806" customFormat="1" s="204"/>
    <row r="1807" customFormat="1" s="204"/>
    <row r="1808" customFormat="1" s="204"/>
    <row r="1809" customFormat="1" s="204"/>
    <row r="1810" customFormat="1" s="204"/>
    <row r="1811" customFormat="1" s="204"/>
    <row r="1812" customFormat="1" s="204"/>
    <row r="1813" customFormat="1" s="204"/>
    <row r="1814" customFormat="1" s="204"/>
    <row r="1815" customFormat="1" s="204"/>
    <row r="1816" customFormat="1" s="204"/>
    <row r="1817" customFormat="1" s="204"/>
    <row r="1818" customFormat="1" s="204"/>
    <row r="1819" customFormat="1" s="204"/>
    <row r="1820" customFormat="1" s="204"/>
    <row r="1821" customFormat="1" s="204"/>
    <row r="1822" customFormat="1" s="204"/>
    <row r="1823" customFormat="1" s="204"/>
    <row r="1824" customFormat="1" s="204"/>
    <row r="1825" customFormat="1" s="204"/>
    <row r="1826" customFormat="1" s="204"/>
    <row r="1827" customFormat="1" s="204"/>
    <row r="1828" customFormat="1" s="204"/>
    <row r="1829" customFormat="1" s="204"/>
    <row r="1830" customFormat="1" s="204"/>
    <row r="1831" customFormat="1" s="204"/>
    <row r="1832" customFormat="1" s="204"/>
    <row r="1833" customFormat="1" s="204"/>
    <row r="1834" customFormat="1" s="204"/>
    <row r="1835" customFormat="1" s="204"/>
    <row r="1836" customFormat="1" s="204"/>
    <row r="1837" customFormat="1" s="204"/>
    <row r="1838" customFormat="1" s="204"/>
    <row r="1839" customFormat="1" s="204"/>
    <row r="1840" customFormat="1" s="204"/>
    <row r="1841" customFormat="1" s="204"/>
    <row r="1842" customFormat="1" s="204"/>
    <row r="1843" customFormat="1" s="204"/>
    <row r="1844" customFormat="1" s="204"/>
    <row r="1845" customFormat="1" s="204"/>
    <row r="1846" customFormat="1" s="204"/>
    <row r="1847" customFormat="1" s="204"/>
    <row r="1848" customFormat="1" s="204"/>
    <row r="1849" customFormat="1" s="204"/>
    <row r="1850" customFormat="1" s="204"/>
    <row r="1851" customFormat="1" s="204"/>
    <row r="1852" customFormat="1" s="204"/>
    <row r="1853" customFormat="1" s="204"/>
    <row r="1854" customFormat="1" s="204"/>
    <row r="1855" customFormat="1" s="204"/>
    <row r="1856" customFormat="1" s="204"/>
    <row r="1857" customFormat="1" s="204"/>
    <row r="1858" customFormat="1" s="204"/>
    <row r="1859" customFormat="1" s="204"/>
    <row r="1860" customFormat="1" s="204"/>
    <row r="1861" customFormat="1" s="204"/>
    <row r="1862" customFormat="1" s="204"/>
    <row r="1863" customFormat="1" s="204"/>
    <row r="1864" customFormat="1" s="204"/>
    <row r="1865" customFormat="1" s="204"/>
    <row r="1866" customFormat="1" s="204"/>
    <row r="1867" customFormat="1" s="204"/>
    <row r="1868" customFormat="1" s="204"/>
    <row r="1869" customFormat="1" s="204"/>
    <row r="1870" customFormat="1" s="204"/>
    <row r="1871" customFormat="1" s="204"/>
    <row r="1872" customFormat="1" s="204"/>
    <row r="1873" customFormat="1" s="204"/>
    <row r="1874" customFormat="1" s="204"/>
    <row r="1875" customFormat="1" s="204"/>
    <row r="1876" customFormat="1" s="204"/>
    <row r="1877" customFormat="1" s="204"/>
    <row r="1878" customFormat="1" s="204"/>
    <row r="1879" customFormat="1" s="204"/>
    <row r="1880" customFormat="1" s="204"/>
    <row r="1881" customFormat="1" s="204"/>
    <row r="1882" customFormat="1" s="204"/>
    <row r="1883" customFormat="1" s="204"/>
    <row r="1884" customFormat="1" s="204"/>
    <row r="1885" customFormat="1" s="204"/>
    <row r="1886" customFormat="1" s="204"/>
    <row r="1887" customFormat="1" s="204"/>
    <row r="1888" customFormat="1" s="204"/>
    <row r="1889" customFormat="1" s="204"/>
    <row r="1890" customFormat="1" s="204"/>
    <row r="1891" customFormat="1" s="204"/>
    <row r="1892" customFormat="1" s="204"/>
    <row r="1893" customFormat="1" s="204"/>
    <row r="1894" customFormat="1" s="204"/>
    <row r="1895" customFormat="1" s="204"/>
    <row r="1896" customFormat="1" s="204"/>
    <row r="1897" customFormat="1" s="204"/>
    <row r="1898" customFormat="1" s="204"/>
    <row r="1899" customFormat="1" s="204"/>
    <row r="1900" customFormat="1" s="204"/>
    <row r="1901" customFormat="1" s="204"/>
    <row r="1902" customFormat="1" s="204"/>
    <row r="1903" customFormat="1" s="204"/>
    <row r="1904" customFormat="1" s="204"/>
    <row r="1905" customFormat="1" s="204"/>
    <row r="1906" customFormat="1" s="204"/>
    <row r="1907" customFormat="1" s="204"/>
    <row r="1908" customFormat="1" s="204"/>
    <row r="1909" customFormat="1" s="204"/>
    <row r="1910" customFormat="1" s="204"/>
    <row r="1911" customFormat="1" s="204"/>
    <row r="1912" customFormat="1" s="204"/>
    <row r="1913" customFormat="1" s="204"/>
    <row r="1914" customFormat="1" s="204"/>
    <row r="1915" customFormat="1" s="204"/>
    <row r="1916" customFormat="1" s="204"/>
    <row r="1917" customFormat="1" s="204"/>
    <row r="1918" customFormat="1" s="204"/>
    <row r="1919" customFormat="1" s="204"/>
    <row r="1920" customFormat="1" s="204"/>
    <row r="1921" customFormat="1" s="204"/>
    <row r="1922" customFormat="1" s="204"/>
    <row r="1923" customFormat="1" s="204"/>
    <row r="1924" customFormat="1" s="204"/>
    <row r="1925" customFormat="1" s="204"/>
    <row r="1926" customFormat="1" s="204"/>
    <row r="1927" customFormat="1" s="204"/>
    <row r="1928" customFormat="1" s="204"/>
    <row r="1929" customFormat="1" s="204"/>
    <row r="1930" customFormat="1" s="204"/>
    <row r="1931" customFormat="1" s="204"/>
    <row r="1932" customFormat="1" s="204"/>
    <row r="1933" customFormat="1" s="204"/>
    <row r="1934" customFormat="1" s="204"/>
    <row r="1935" customFormat="1" s="204"/>
    <row r="1936" customFormat="1" s="204"/>
    <row r="1937" customFormat="1" s="204"/>
    <row r="1938" customFormat="1" s="204"/>
    <row r="1939" customFormat="1" s="204"/>
    <row r="1940" customFormat="1" s="204"/>
    <row r="1941" customFormat="1" s="204"/>
    <row r="1942" customFormat="1" s="204"/>
    <row r="1943" customFormat="1" s="204"/>
    <row r="1944" customFormat="1" s="204"/>
    <row r="1945" customFormat="1" s="204"/>
    <row r="1946" customFormat="1" s="204"/>
    <row r="1947" customFormat="1" s="204"/>
    <row r="1948" customFormat="1" s="204"/>
    <row r="1949" customFormat="1" s="204"/>
    <row r="1950" customFormat="1" s="204"/>
    <row r="1951" customFormat="1" s="204"/>
    <row r="1952" customFormat="1" s="204"/>
    <row r="1953" customFormat="1" s="204"/>
    <row r="1954" customFormat="1" s="204"/>
    <row r="1955" customFormat="1" s="204"/>
    <row r="1956" customFormat="1" s="204"/>
    <row r="1957" customFormat="1" s="204"/>
    <row r="1958" customFormat="1" s="204"/>
    <row r="1959" customFormat="1" s="204"/>
    <row r="1960" customFormat="1" s="204"/>
    <row r="1961" customFormat="1" s="204"/>
    <row r="1962" customFormat="1" s="204"/>
    <row r="1963" customFormat="1" s="204"/>
    <row r="1964" customFormat="1" s="204"/>
    <row r="1965" customFormat="1" s="204"/>
    <row r="1966" customFormat="1" s="204"/>
    <row r="1967" customFormat="1" s="204"/>
    <row r="1968" customFormat="1" s="204"/>
    <row r="1969" customFormat="1" s="204"/>
    <row r="1970" customFormat="1" s="204"/>
    <row r="1971" customFormat="1" s="204"/>
    <row r="1972" customFormat="1" s="204"/>
    <row r="1973" customFormat="1" s="204"/>
    <row r="1974" customFormat="1" s="204"/>
    <row r="1975" customFormat="1" s="204"/>
    <row r="1976" customFormat="1" s="204"/>
    <row r="1977" customFormat="1" s="204"/>
    <row r="1978" customFormat="1" s="204"/>
    <row r="1979" customFormat="1" s="204"/>
    <row r="1980" customFormat="1" s="204"/>
    <row r="1981" customFormat="1" s="204"/>
    <row r="1982" customFormat="1" s="204"/>
    <row r="1983" customFormat="1" s="204"/>
    <row r="1984" customFormat="1" s="204"/>
    <row r="1985" customFormat="1" s="204"/>
    <row r="1986" customFormat="1" s="204"/>
    <row r="1987" customFormat="1" s="204"/>
    <row r="1988" customFormat="1" s="204"/>
    <row r="1989" customFormat="1" s="204"/>
    <row r="1990" customFormat="1" s="204"/>
    <row r="1991" customFormat="1" s="204"/>
    <row r="1992" customFormat="1" s="204"/>
    <row r="1993" customFormat="1" s="204"/>
    <row r="1994" customFormat="1" s="204"/>
    <row r="1995" customFormat="1" s="204"/>
    <row r="1996" customFormat="1" s="204"/>
    <row r="1997" customFormat="1" s="204"/>
    <row r="1998" customFormat="1" s="204"/>
    <row r="1999" customFormat="1" s="204"/>
    <row r="2000" customFormat="1" s="204"/>
    <row r="2001" customFormat="1" s="204"/>
    <row r="2002" customFormat="1" s="204"/>
    <row r="2003" customFormat="1" s="204"/>
    <row r="2004" customFormat="1" s="204"/>
    <row r="2005" customFormat="1" s="204"/>
    <row r="2006" customFormat="1" s="204"/>
    <row r="2007" customFormat="1" s="204"/>
    <row r="2008" customFormat="1" s="204"/>
    <row r="2009" customFormat="1" s="204"/>
    <row r="2010" customFormat="1" s="204"/>
    <row r="2011" customFormat="1" s="204"/>
    <row r="2012" customFormat="1" s="204"/>
    <row r="2013" customFormat="1" s="204"/>
    <row r="2014" customFormat="1" s="204"/>
    <row r="2015" customFormat="1" s="204"/>
    <row r="2016" customFormat="1" s="204"/>
    <row r="2017" customFormat="1" s="204"/>
    <row r="2018" customFormat="1" s="204"/>
    <row r="2019" customFormat="1" s="204"/>
    <row r="2020" customFormat="1" s="204"/>
    <row r="2021" customFormat="1" s="204"/>
    <row r="2022" customFormat="1" s="204"/>
    <row r="2023" customFormat="1" s="204"/>
    <row r="2024" customFormat="1" s="204"/>
    <row r="2025" customFormat="1" s="204"/>
    <row r="2026" customFormat="1" s="204"/>
    <row r="2027" customFormat="1" s="204"/>
    <row r="2028" customFormat="1" s="204"/>
    <row r="2029" customFormat="1" s="204"/>
    <row r="2030" customFormat="1" s="204"/>
    <row r="2031" customFormat="1" s="204"/>
    <row r="2032" customFormat="1" s="204"/>
    <row r="2033" customFormat="1" s="204"/>
    <row r="2034" customFormat="1" s="204"/>
    <row r="2035" customFormat="1" s="204"/>
    <row r="2036" customFormat="1" s="204"/>
    <row r="2037" customFormat="1" s="204"/>
    <row r="2038" customFormat="1" s="204"/>
    <row r="2039" customFormat="1" s="204"/>
    <row r="2040" customFormat="1" s="204"/>
    <row r="2041" customFormat="1" s="204"/>
    <row r="2042" customFormat="1" s="204"/>
    <row r="2043" customFormat="1" s="204"/>
    <row r="2044" customFormat="1" s="204"/>
    <row r="2045" customFormat="1" s="204"/>
    <row r="2046" customFormat="1" s="204"/>
    <row r="2047" customFormat="1" s="204"/>
    <row r="2048" customFormat="1" s="204"/>
    <row r="2049" customFormat="1" s="204"/>
    <row r="2050" customFormat="1" s="204"/>
    <row r="2051" customFormat="1" s="204"/>
    <row r="2052" customFormat="1" s="204"/>
    <row r="2053" customFormat="1" s="204"/>
    <row r="2054" customFormat="1" s="204"/>
    <row r="2055" customFormat="1" s="204"/>
    <row r="2056" customFormat="1" s="204"/>
    <row r="2057" customFormat="1" s="204"/>
    <row r="2058" customFormat="1" s="204"/>
    <row r="2059" customFormat="1" s="204"/>
    <row r="2060" customFormat="1" s="204"/>
    <row r="2061" customFormat="1" s="204"/>
    <row r="2062" customFormat="1" s="204"/>
    <row r="2063" customFormat="1" s="204"/>
    <row r="2064" customFormat="1" s="204"/>
    <row r="2065" customFormat="1" s="204"/>
    <row r="2066" customFormat="1" s="204"/>
    <row r="2067" customFormat="1" s="204"/>
    <row r="2068" customFormat="1" s="204"/>
    <row r="2069" customFormat="1" s="204"/>
    <row r="2070" customFormat="1" s="204"/>
    <row r="2071" customFormat="1" s="204"/>
    <row r="2072" customFormat="1" s="204"/>
    <row r="2073" customFormat="1" s="204"/>
    <row r="2074" customFormat="1" s="204"/>
    <row r="2075" customFormat="1" s="204"/>
    <row r="2076" customFormat="1" s="204"/>
    <row r="2077" customFormat="1" s="204"/>
    <row r="2078" customFormat="1" s="204"/>
    <row r="2079" customFormat="1" s="204"/>
    <row r="2080" customFormat="1" s="204"/>
    <row r="2081" customFormat="1" s="204"/>
    <row r="2082" customFormat="1" s="204"/>
    <row r="2083" customFormat="1" s="204"/>
    <row r="2084" customFormat="1" s="204"/>
    <row r="2085" customFormat="1" s="204"/>
    <row r="2086" customFormat="1" s="204"/>
    <row r="2087" customFormat="1" s="204"/>
    <row r="2088" customFormat="1" s="204"/>
    <row r="2089" customFormat="1" s="204"/>
    <row r="2090" customFormat="1" s="204"/>
    <row r="2091" customFormat="1" s="204"/>
    <row r="2092" customFormat="1" s="204"/>
    <row r="2093" customFormat="1" s="204"/>
    <row r="2094" customFormat="1" s="204"/>
    <row r="2095" customFormat="1" s="204"/>
    <row r="2096" customFormat="1" s="204"/>
    <row r="2097" customFormat="1" s="204"/>
    <row r="2098" customFormat="1" s="204"/>
    <row r="2099" customFormat="1" s="204"/>
    <row r="2100" customFormat="1" s="204"/>
    <row r="2101" customFormat="1" s="204"/>
    <row r="2102" customFormat="1" s="204"/>
    <row r="2103" customFormat="1" s="204"/>
    <row r="2104" customFormat="1" s="204"/>
    <row r="2105" customFormat="1" s="204"/>
    <row r="2106" customFormat="1" s="204"/>
    <row r="2107" customFormat="1" s="204"/>
    <row r="2108" customFormat="1" s="204"/>
    <row r="2109" customFormat="1" s="204"/>
    <row r="2110" customFormat="1" s="204"/>
    <row r="2111" customFormat="1" s="204"/>
    <row r="2112" customFormat="1" s="204"/>
    <row r="2113" customFormat="1" s="204"/>
    <row r="2114" customFormat="1" s="204"/>
    <row r="2115" customFormat="1" s="204"/>
    <row r="2116" customFormat="1" s="204"/>
    <row r="2117" customFormat="1" s="204"/>
    <row r="2118" customFormat="1" s="204"/>
    <row r="2119" customFormat="1" s="204"/>
    <row r="2120" customFormat="1" s="204"/>
    <row r="2121" customFormat="1" s="204"/>
    <row r="2122" customFormat="1" s="204"/>
    <row r="2123" customFormat="1" s="204"/>
    <row r="2124" customFormat="1" s="204"/>
    <row r="2125" customFormat="1" s="204"/>
    <row r="2126" customFormat="1" s="204"/>
    <row r="2127" customFormat="1" s="204"/>
    <row r="2128" customFormat="1" s="204"/>
    <row r="2129" customFormat="1" s="204"/>
    <row r="2130" customFormat="1" s="204"/>
    <row r="2131" customFormat="1" s="204"/>
    <row r="2132" customFormat="1" s="204"/>
    <row r="2133" customFormat="1" s="204"/>
    <row r="2134" customFormat="1" s="204"/>
    <row r="2135" customFormat="1" s="204"/>
    <row r="2136" customFormat="1" s="204"/>
    <row r="2137" customFormat="1" s="204"/>
    <row r="2138" customFormat="1" s="204"/>
    <row r="2139" customFormat="1" s="204"/>
    <row r="2140" customFormat="1" s="204"/>
    <row r="2141" customFormat="1" s="204"/>
    <row r="2142" customFormat="1" s="204"/>
    <row r="2143" customFormat="1" s="204"/>
    <row r="2144" customFormat="1" s="204"/>
    <row r="2145" customFormat="1" s="204"/>
    <row r="2146" customFormat="1" s="204"/>
    <row r="2147" customFormat="1" s="204"/>
    <row r="2148" customFormat="1" s="204"/>
    <row r="2149" customFormat="1" s="204"/>
    <row r="2150" customFormat="1" s="204"/>
    <row r="2151" customFormat="1" s="204"/>
    <row r="2152" customFormat="1" s="204"/>
    <row r="2153" customFormat="1" s="204"/>
    <row r="2154" customFormat="1" s="204"/>
    <row r="2155" customFormat="1" s="204"/>
    <row r="2156" customFormat="1" s="204"/>
    <row r="2157" customFormat="1" s="204"/>
    <row r="2158" customFormat="1" s="204"/>
    <row r="2159" customFormat="1" s="204"/>
    <row r="2160" customFormat="1" s="204"/>
    <row r="2161" customFormat="1" s="204"/>
    <row r="2162" customFormat="1" s="204"/>
    <row r="2163" customFormat="1" s="204"/>
    <row r="2164" customFormat="1" s="204"/>
    <row r="2165" customFormat="1" s="204"/>
    <row r="2166" customFormat="1" s="204"/>
    <row r="2167" customFormat="1" s="204"/>
    <row r="2168" customFormat="1" s="204"/>
    <row r="2169" customFormat="1" s="204"/>
    <row r="2170" customFormat="1" s="204"/>
    <row r="2171" customFormat="1" s="204"/>
    <row r="2172" customFormat="1" s="204"/>
    <row r="2173" customFormat="1" s="204"/>
    <row r="2174" customFormat="1" s="204"/>
    <row r="2175" customFormat="1" s="204"/>
    <row r="2176" customFormat="1" s="204"/>
    <row r="2177" customFormat="1" s="204"/>
    <row r="2178" customFormat="1" s="204"/>
    <row r="2179" customFormat="1" s="204"/>
    <row r="2180" customFormat="1" s="204"/>
    <row r="2181" customFormat="1" s="204"/>
    <row r="2182" customFormat="1" s="204"/>
    <row r="2183" customFormat="1" s="204"/>
    <row r="2184" customFormat="1" s="204"/>
    <row r="2185" customFormat="1" s="204"/>
    <row r="2186" customFormat="1" s="204"/>
    <row r="2187" customFormat="1" s="204"/>
    <row r="2188" customFormat="1" s="204"/>
    <row r="2189" customFormat="1" s="204"/>
    <row r="2190" customFormat="1" s="204"/>
    <row r="2191" customFormat="1" s="204"/>
    <row r="2192" customFormat="1" s="204"/>
    <row r="2193" customFormat="1" s="204"/>
    <row r="2194" customFormat="1" s="204"/>
    <row r="2195" customFormat="1" s="204"/>
    <row r="2196" customFormat="1" s="204"/>
    <row r="2197" customFormat="1" s="204"/>
    <row r="2198" customFormat="1" s="204"/>
    <row r="2199" customFormat="1" s="204"/>
    <row r="2200" customFormat="1" s="204"/>
    <row r="2201" customFormat="1" s="204"/>
    <row r="2202" customFormat="1" s="204"/>
    <row r="2203" customFormat="1" s="204"/>
    <row r="2204" customFormat="1" s="204"/>
    <row r="2205" customFormat="1" s="204"/>
    <row r="2206" customFormat="1" s="204"/>
    <row r="2207" customFormat="1" s="204"/>
    <row r="2208" customFormat="1" s="204"/>
    <row r="2209" customFormat="1" s="204"/>
    <row r="2210" customFormat="1" s="204"/>
    <row r="2211" customFormat="1" s="204"/>
    <row r="2212" customFormat="1" s="204"/>
    <row r="2213" customFormat="1" s="204"/>
    <row r="2214" customFormat="1" s="204"/>
    <row r="2215" customFormat="1" s="204"/>
    <row r="2216" customFormat="1" s="204"/>
    <row r="2217" customFormat="1" s="204"/>
    <row r="2218" customFormat="1" s="204"/>
    <row r="2219" customFormat="1" s="204"/>
    <row r="2220" customFormat="1" s="204"/>
    <row r="2221" customFormat="1" s="204"/>
    <row r="2222" customFormat="1" s="204"/>
    <row r="2223" customFormat="1" s="204"/>
    <row r="2224" customFormat="1" s="204"/>
    <row r="2225" customFormat="1" s="204"/>
    <row r="2226" customFormat="1" s="204"/>
    <row r="2227" customFormat="1" s="204"/>
    <row r="2228" customFormat="1" s="204"/>
    <row r="2229" customFormat="1" s="204"/>
    <row r="2230" customFormat="1" s="204"/>
    <row r="2231" customFormat="1" s="204"/>
    <row r="2232" customFormat="1" s="204"/>
    <row r="2233" customFormat="1" s="204"/>
    <row r="2234" customFormat="1" s="204"/>
    <row r="2235" customFormat="1" s="204"/>
    <row r="2236" customFormat="1" s="204"/>
    <row r="2237" customFormat="1" s="204"/>
    <row r="2238" customFormat="1" s="204"/>
    <row r="2239" customFormat="1" s="204"/>
    <row r="2240" customFormat="1" s="204"/>
    <row r="2241" customFormat="1" s="204"/>
    <row r="2242" customFormat="1" s="204"/>
    <row r="2243" customFormat="1" s="204"/>
    <row r="2244" customFormat="1" s="204"/>
    <row r="2245" customFormat="1" s="204"/>
    <row r="2246" customFormat="1" s="204"/>
    <row r="2247" customFormat="1" s="204"/>
    <row r="2248" customFormat="1" s="204"/>
    <row r="2249" customFormat="1" s="204"/>
    <row r="2250" customFormat="1" s="204"/>
    <row r="2251" customFormat="1" s="204"/>
    <row r="2252" customFormat="1" s="204"/>
    <row r="2253" customFormat="1" s="204"/>
    <row r="2254" customFormat="1" s="204"/>
    <row r="2255" customFormat="1" s="204"/>
    <row r="2256" customFormat="1" s="204"/>
    <row r="2257" customFormat="1" s="204"/>
    <row r="2258" customFormat="1" s="204"/>
    <row r="2259" customFormat="1" s="204"/>
    <row r="2260" customFormat="1" s="204"/>
    <row r="2261" customFormat="1" s="204"/>
    <row r="2262" customFormat="1" s="204"/>
    <row r="2263" customFormat="1" s="204"/>
    <row r="2264" customFormat="1" s="204"/>
    <row r="2265" customFormat="1" s="204"/>
    <row r="2266" customFormat="1" s="204"/>
    <row r="2267" customFormat="1" s="204"/>
    <row r="2268" customFormat="1" s="204"/>
    <row r="2269" customFormat="1" s="204"/>
    <row r="2270" customFormat="1" s="204"/>
    <row r="2271" customFormat="1" s="204"/>
    <row r="2272" customFormat="1" s="204"/>
    <row r="2273" customFormat="1" s="204"/>
    <row r="2274" customFormat="1" s="204"/>
    <row r="2275" customFormat="1" s="204"/>
    <row r="2276" customFormat="1" s="204"/>
    <row r="2277" customFormat="1" s="204"/>
    <row r="2278" customFormat="1" s="204"/>
    <row r="2279" customFormat="1" s="204"/>
    <row r="2280" customFormat="1" s="204"/>
    <row r="2281" customFormat="1" s="204"/>
    <row r="2282" customFormat="1" s="204"/>
    <row r="2283" customFormat="1" s="204"/>
    <row r="2284" customFormat="1" s="204"/>
    <row r="2285" customFormat="1" s="204"/>
    <row r="2286" customFormat="1" s="204"/>
    <row r="2287" customFormat="1" s="204"/>
    <row r="2288" customFormat="1" s="204"/>
    <row r="2289" customFormat="1" s="204"/>
    <row r="2290" customFormat="1" s="204"/>
    <row r="2291" customFormat="1" s="204"/>
    <row r="2292" customFormat="1" s="204"/>
    <row r="2293" customFormat="1" s="204"/>
    <row r="2294" customFormat="1" s="204"/>
    <row r="2295" customFormat="1" s="204"/>
    <row r="2296" customFormat="1" s="204"/>
    <row r="2297" customFormat="1" s="204"/>
    <row r="2298" customFormat="1" s="204"/>
    <row r="2299" customFormat="1" s="204"/>
    <row r="2300" customFormat="1" s="204"/>
    <row r="2301" customFormat="1" s="204"/>
    <row r="2302" customFormat="1" s="204"/>
    <row r="2303" customFormat="1" s="204"/>
    <row r="2304" customFormat="1" s="204"/>
    <row r="2305" customFormat="1" s="204"/>
    <row r="2306" customFormat="1" s="204"/>
    <row r="2307" customFormat="1" s="204"/>
    <row r="2308" customFormat="1" s="204"/>
    <row r="2309" customFormat="1" s="204"/>
    <row r="2310" customFormat="1" s="204"/>
    <row r="2311" customFormat="1" s="204"/>
    <row r="2312" customFormat="1" s="204"/>
    <row r="2313" customFormat="1" s="204"/>
    <row r="2314" customFormat="1" s="204"/>
    <row r="2315" customFormat="1" s="204"/>
    <row r="2316" customFormat="1" s="204"/>
    <row r="2317" customFormat="1" s="204"/>
    <row r="2318" customFormat="1" s="204"/>
    <row r="2319" customFormat="1" s="204"/>
    <row r="2320" customFormat="1" s="204"/>
    <row r="2321" customFormat="1" s="204"/>
    <row r="2322" customFormat="1" s="204"/>
    <row r="2323" customFormat="1" s="204"/>
    <row r="2324" customFormat="1" s="204"/>
    <row r="2325" customFormat="1" s="204"/>
    <row r="2326" customFormat="1" s="204"/>
    <row r="2327" customFormat="1" s="204"/>
    <row r="2328" customFormat="1" s="204"/>
    <row r="2329" customFormat="1" s="204"/>
    <row r="2330" customFormat="1" s="204"/>
    <row r="2331" customFormat="1" s="204"/>
    <row r="2332" customFormat="1" s="204"/>
    <row r="2333" customFormat="1" s="204"/>
    <row r="2334" customFormat="1" s="204"/>
    <row r="2335" customFormat="1" s="204"/>
    <row r="2336" customFormat="1" s="204"/>
    <row r="2337" customFormat="1" s="204"/>
    <row r="2338" customFormat="1" s="204"/>
    <row r="2339" customFormat="1" s="204"/>
    <row r="2340" customFormat="1" s="204"/>
    <row r="2341" customFormat="1" s="204"/>
    <row r="2342" customFormat="1" s="204"/>
    <row r="2343" customFormat="1" s="204"/>
    <row r="2344" customFormat="1" s="204"/>
    <row r="2345" customFormat="1" s="204"/>
    <row r="2346" customFormat="1" s="204"/>
    <row r="2347" customFormat="1" s="204"/>
    <row r="2348" customFormat="1" s="204"/>
    <row r="2349" customFormat="1" s="204"/>
    <row r="2350" customFormat="1" s="204"/>
    <row r="2351" customFormat="1" s="204"/>
    <row r="2352" customFormat="1" s="204"/>
    <row r="2353" customFormat="1" s="204"/>
    <row r="2354" customFormat="1" s="204"/>
    <row r="2355" customFormat="1" s="204"/>
    <row r="2356" customFormat="1" s="204"/>
    <row r="2357" customFormat="1" s="204"/>
    <row r="2358" customFormat="1" s="204"/>
    <row r="2359" customFormat="1" s="204"/>
    <row r="2360" customFormat="1" s="204"/>
    <row r="2361" customFormat="1" s="204"/>
    <row r="2362" customFormat="1" s="204"/>
    <row r="2363" customFormat="1" s="204"/>
    <row r="2364" customFormat="1" s="204"/>
    <row r="2365" customFormat="1" s="204"/>
    <row r="2366" customFormat="1" s="204"/>
    <row r="2367" customFormat="1" s="204"/>
    <row r="2368" customFormat="1" s="204"/>
    <row r="2369" customFormat="1" s="204"/>
    <row r="2370" customFormat="1" s="204"/>
    <row r="2371" customFormat="1" s="204"/>
    <row r="2372" customFormat="1" s="204"/>
    <row r="2373" customFormat="1" s="204"/>
    <row r="2374" customFormat="1" s="204"/>
    <row r="2375" customFormat="1" s="204"/>
    <row r="2376" customFormat="1" s="204"/>
    <row r="2377" customFormat="1" s="204"/>
    <row r="2378" customFormat="1" s="204"/>
    <row r="2379" customFormat="1" s="204"/>
    <row r="2380" customFormat="1" s="204"/>
    <row r="2381" customFormat="1" s="204"/>
    <row r="2382" customFormat="1" s="204"/>
    <row r="2383" customFormat="1" s="204"/>
    <row r="2384" customFormat="1" s="204"/>
    <row r="2385" customFormat="1" s="204"/>
    <row r="2386" customFormat="1" s="204"/>
    <row r="2387" customFormat="1" s="204"/>
    <row r="2388" customFormat="1" s="204"/>
    <row r="2389" customFormat="1" s="204"/>
    <row r="2390" customFormat="1" s="204"/>
    <row r="2391" customFormat="1" s="204"/>
    <row r="2392" customFormat="1" s="204"/>
    <row r="2393" customFormat="1" s="204"/>
    <row r="2394" customFormat="1" s="204"/>
    <row r="2395" customFormat="1" s="204"/>
    <row r="2396" customFormat="1" s="204"/>
    <row r="2397" customFormat="1" s="204"/>
    <row r="2398" customFormat="1" s="204"/>
    <row r="2399" customFormat="1" s="204"/>
    <row r="2400" customFormat="1" s="204"/>
    <row r="2401" customFormat="1" s="204"/>
    <row r="2402" customFormat="1" s="204"/>
    <row r="2403" customFormat="1" s="204"/>
    <row r="2404" customFormat="1" s="204"/>
    <row r="2405" customFormat="1" s="204"/>
    <row r="2406" customFormat="1" s="204"/>
    <row r="2407" customFormat="1" s="204"/>
    <row r="2408" customFormat="1" s="204"/>
    <row r="2409" customFormat="1" s="204"/>
    <row r="2410" customFormat="1" s="204"/>
    <row r="2411" customFormat="1" s="204"/>
    <row r="2412" customFormat="1" s="204"/>
    <row r="2413" customFormat="1" s="204"/>
    <row r="2414" customFormat="1" s="204"/>
    <row r="2415" customFormat="1" s="204"/>
    <row r="2416" customFormat="1" s="204"/>
    <row r="2417" customFormat="1" s="204"/>
    <row r="2418" customFormat="1" s="204"/>
    <row r="2419" customFormat="1" s="204"/>
    <row r="2420" customFormat="1" s="204"/>
    <row r="2421" customFormat="1" s="204"/>
    <row r="2422" customFormat="1" s="204"/>
    <row r="2423" customFormat="1" s="204"/>
    <row r="2424" customFormat="1" s="204"/>
    <row r="2425" customFormat="1" s="204"/>
    <row r="2426" customFormat="1" s="204"/>
    <row r="2427" customFormat="1" s="204"/>
    <row r="2428" customFormat="1" s="204"/>
    <row r="2429" customFormat="1" s="204"/>
    <row r="2430" customFormat="1" s="204"/>
    <row r="2431" customFormat="1" s="204"/>
    <row r="2432" customFormat="1" s="204"/>
    <row r="2433" customFormat="1" s="204"/>
    <row r="2434" customFormat="1" s="204"/>
    <row r="2435" customFormat="1" s="204"/>
    <row r="2436" customFormat="1" s="204"/>
    <row r="2437" customFormat="1" s="204"/>
    <row r="2438" customFormat="1" s="204"/>
    <row r="2439" customFormat="1" s="204"/>
    <row r="2440" customFormat="1" s="204"/>
    <row r="2441" customFormat="1" s="204"/>
    <row r="2442" customFormat="1" s="204"/>
    <row r="2443" customFormat="1" s="204"/>
    <row r="2444" customFormat="1" s="204"/>
    <row r="2445" customFormat="1" s="204"/>
    <row r="2446" customFormat="1" s="204"/>
    <row r="2447" customFormat="1" s="204"/>
    <row r="2448" customFormat="1" s="204"/>
    <row r="2449" customFormat="1" s="204"/>
    <row r="2450" customFormat="1" s="204"/>
    <row r="2451" customFormat="1" s="204"/>
    <row r="2452" customFormat="1" s="204"/>
    <row r="2453" customFormat="1" s="204"/>
    <row r="2454" customFormat="1" s="204"/>
    <row r="2455" customFormat="1" s="204"/>
    <row r="2456" customFormat="1" s="204"/>
    <row r="2457" customFormat="1" s="204"/>
    <row r="2458" customFormat="1" s="204"/>
    <row r="2459" customFormat="1" s="204"/>
    <row r="2460" customFormat="1" s="204"/>
    <row r="2461" customFormat="1" s="204"/>
    <row r="2462" customFormat="1" s="204"/>
    <row r="2463" customFormat="1" s="204"/>
    <row r="2464" customFormat="1" s="204"/>
    <row r="2465" customFormat="1" s="204"/>
    <row r="2466" customFormat="1" s="204"/>
    <row r="2467" customFormat="1" s="204"/>
    <row r="2468" customFormat="1" s="204"/>
    <row r="2469" customFormat="1" s="204"/>
    <row r="2470" customFormat="1" s="204"/>
    <row r="2471" customFormat="1" s="204"/>
    <row r="2472" customFormat="1" s="204"/>
    <row r="2473" customFormat="1" s="204"/>
    <row r="2474" customFormat="1" s="204"/>
    <row r="2475" customFormat="1" s="204"/>
    <row r="2476" customFormat="1" s="204"/>
    <row r="2477" customFormat="1" s="204"/>
    <row r="2478" customFormat="1" s="204"/>
    <row r="2479" customFormat="1" s="204"/>
    <row r="2480" customFormat="1" s="204"/>
    <row r="2481" customFormat="1" s="204"/>
    <row r="2482" customFormat="1" s="204"/>
    <row r="2483" customFormat="1" s="204"/>
    <row r="2484" customFormat="1" s="204"/>
    <row r="2485" customFormat="1" s="204"/>
    <row r="2486" customFormat="1" s="204"/>
    <row r="2487" customFormat="1" s="204"/>
    <row r="2488" customFormat="1" s="204"/>
    <row r="2489" customFormat="1" s="204"/>
    <row r="2490" customFormat="1" s="204"/>
    <row r="2491" customFormat="1" s="204"/>
    <row r="2492" customFormat="1" s="204"/>
    <row r="2493" customFormat="1" s="204"/>
    <row r="2494" customFormat="1" s="204"/>
    <row r="2495" customFormat="1" s="204"/>
    <row r="2496" customFormat="1" s="204"/>
    <row r="2497" customFormat="1" s="204"/>
    <row r="2498" customFormat="1" s="204"/>
    <row r="2499" customFormat="1" s="204"/>
    <row r="2500" customFormat="1" s="204"/>
    <row r="2501" customFormat="1" s="204"/>
    <row r="2502" customFormat="1" s="204"/>
    <row r="2503" customFormat="1" s="204"/>
    <row r="2504" customFormat="1" s="204"/>
    <row r="2505" customFormat="1" s="204"/>
    <row r="2506" customFormat="1" s="204"/>
    <row r="2507" customFormat="1" s="204"/>
    <row r="2508" customFormat="1" s="204"/>
    <row r="2509" customFormat="1" s="204"/>
    <row r="2510" customFormat="1" s="204"/>
    <row r="2511" customFormat="1" s="204"/>
    <row r="2512" customFormat="1" s="204"/>
    <row r="2513" customFormat="1" s="204"/>
    <row r="2514" customFormat="1" s="204"/>
    <row r="2515" customFormat="1" s="204"/>
    <row r="2516" customFormat="1" s="204"/>
    <row r="2517" customFormat="1" s="204"/>
    <row r="2518" customFormat="1" s="204"/>
    <row r="2519" customFormat="1" s="204"/>
    <row r="2520" customFormat="1" s="204"/>
    <row r="2521" customFormat="1" s="204"/>
    <row r="2522" customFormat="1" s="204"/>
    <row r="2523" customFormat="1" s="204"/>
    <row r="2524" customFormat="1" s="204"/>
    <row r="2525" customFormat="1" s="204"/>
    <row r="2526" customFormat="1" s="204"/>
    <row r="2527" customFormat="1" s="204"/>
    <row r="2528" customFormat="1" s="204"/>
    <row r="2529" customFormat="1" s="204"/>
    <row r="2530" customFormat="1" s="204"/>
    <row r="2531" customFormat="1" s="204"/>
    <row r="2532" customFormat="1" s="204"/>
    <row r="2533" customFormat="1" s="204"/>
    <row r="2534" customFormat="1" s="204"/>
    <row r="2535" customFormat="1" s="204"/>
    <row r="2536" customFormat="1" s="204"/>
    <row r="2537" customFormat="1" s="204"/>
    <row r="2538" customFormat="1" s="204"/>
    <row r="2539" customFormat="1" s="204"/>
    <row r="2540" customFormat="1" s="204"/>
    <row r="2541" customFormat="1" s="204"/>
    <row r="2542" customFormat="1" s="204"/>
    <row r="2543" customFormat="1" s="204"/>
    <row r="2544" customFormat="1" s="204"/>
    <row r="2545" customFormat="1" s="204"/>
    <row r="2546" customFormat="1" s="204"/>
    <row r="2547" customFormat="1" s="204"/>
    <row r="2548" customFormat="1" s="204"/>
    <row r="2549" customFormat="1" s="204"/>
    <row r="2550" customFormat="1" s="204"/>
    <row r="2551" customFormat="1" s="204"/>
    <row r="2552" customFormat="1" s="204"/>
    <row r="2553" customFormat="1" s="204"/>
    <row r="2554" customFormat="1" s="204"/>
    <row r="2555" customFormat="1" s="204"/>
    <row r="2556" customFormat="1" s="204"/>
    <row r="2557" customFormat="1" s="204"/>
    <row r="2558" customFormat="1" s="204"/>
    <row r="2559" customFormat="1" s="204"/>
    <row r="2560" customFormat="1" s="204"/>
    <row r="2561" customFormat="1" s="204"/>
    <row r="2562" customFormat="1" s="204"/>
    <row r="2563" customFormat="1" s="204"/>
    <row r="2564" customFormat="1" s="204"/>
    <row r="2565" customFormat="1" s="204"/>
    <row r="2566" customFormat="1" s="204"/>
    <row r="2567" customFormat="1" s="204"/>
    <row r="2568" customFormat="1" s="204"/>
    <row r="2569" customFormat="1" s="204"/>
    <row r="2570" customFormat="1" s="204"/>
    <row r="2571" customFormat="1" s="204"/>
    <row r="2572" customFormat="1" s="204"/>
    <row r="2573" customFormat="1" s="204"/>
    <row r="2574" customFormat="1" s="204"/>
    <row r="2575" customFormat="1" s="204"/>
    <row r="2576" customFormat="1" s="204"/>
    <row r="2577" customFormat="1" s="204"/>
    <row r="2578" customFormat="1" s="204"/>
    <row r="2579" customFormat="1" s="204"/>
    <row r="2580" customFormat="1" s="204"/>
    <row r="2581" customFormat="1" s="204"/>
    <row r="2582" customFormat="1" s="204"/>
    <row r="2583" customFormat="1" s="204"/>
    <row r="2584" customFormat="1" s="204"/>
    <row r="2585" customFormat="1" s="204"/>
    <row r="2586" customFormat="1" s="204"/>
    <row r="2587" customFormat="1" s="204"/>
    <row r="2588" customFormat="1" s="204"/>
    <row r="2589" customFormat="1" s="204"/>
    <row r="2590" customFormat="1" s="204"/>
    <row r="2591" customFormat="1" s="204"/>
    <row r="2592" customFormat="1" s="204"/>
    <row r="2593" customFormat="1" s="204"/>
    <row r="2594" customFormat="1" s="204"/>
    <row r="2595" customFormat="1" s="204"/>
    <row r="2596" customFormat="1" s="204"/>
    <row r="2597" customFormat="1" s="204"/>
    <row r="2598" customFormat="1" s="204"/>
    <row r="2599" customFormat="1" s="204"/>
    <row r="2600" customFormat="1" s="204"/>
    <row r="2601" customFormat="1" s="204"/>
    <row r="2602" customFormat="1" s="204"/>
    <row r="2603" customFormat="1" s="204"/>
    <row r="2604" customFormat="1" s="204"/>
    <row r="2605" customFormat="1" s="204"/>
    <row r="2606" customFormat="1" s="204"/>
    <row r="2607" customFormat="1" s="204"/>
    <row r="2608" customFormat="1" s="204"/>
    <row r="2609" customFormat="1" s="204"/>
    <row r="2610" customFormat="1" s="204"/>
    <row r="2611" customFormat="1" s="204"/>
    <row r="2612" customFormat="1" s="204"/>
    <row r="2613" customFormat="1" s="204"/>
    <row r="2614" customFormat="1" s="204"/>
    <row r="2615" customFormat="1" s="204"/>
    <row r="2616" customFormat="1" s="204"/>
    <row r="2617" customFormat="1" s="204"/>
    <row r="2618" customFormat="1" s="204"/>
    <row r="2619" customFormat="1" s="204"/>
    <row r="2620" customFormat="1" s="204"/>
    <row r="2621" customFormat="1" s="204"/>
    <row r="2622" customFormat="1" s="204"/>
    <row r="2623" customFormat="1" s="204"/>
    <row r="2624" customFormat="1" s="204"/>
    <row r="2625" customFormat="1" s="204"/>
    <row r="2626" customFormat="1" s="204"/>
    <row r="2627" customFormat="1" s="204"/>
    <row r="2628" customFormat="1" s="204"/>
    <row r="2629" customFormat="1" s="204"/>
    <row r="2630" customFormat="1" s="204"/>
    <row r="2631" customFormat="1" s="204"/>
    <row r="2632" customFormat="1" s="204"/>
    <row r="2633" customFormat="1" s="204"/>
    <row r="2634" customFormat="1" s="204"/>
    <row r="2635" customFormat="1" s="204"/>
    <row r="2636" customFormat="1" s="204"/>
    <row r="2637" customFormat="1" s="204"/>
    <row r="2638" customFormat="1" s="204"/>
    <row r="2639" customFormat="1" s="204"/>
    <row r="2640" customFormat="1" s="204"/>
    <row r="2641" customFormat="1" s="204"/>
    <row r="2642" customFormat="1" s="204"/>
    <row r="2643" customFormat="1" s="204"/>
    <row r="2644" customFormat="1" s="204"/>
    <row r="2645" customFormat="1" s="204"/>
    <row r="2646" customFormat="1" s="204"/>
    <row r="2647" customFormat="1" s="204"/>
    <row r="2648" customFormat="1" s="204"/>
    <row r="2649" customFormat="1" s="204"/>
    <row r="2650" customFormat="1" s="204"/>
    <row r="2651" customFormat="1" s="204"/>
    <row r="2652" customFormat="1" s="204"/>
    <row r="2653" customFormat="1" s="204"/>
    <row r="2654" customFormat="1" s="204"/>
    <row r="2655" customFormat="1" s="204"/>
    <row r="2656" customFormat="1" s="204"/>
    <row r="2657" customFormat="1" s="204"/>
    <row r="2658" customFormat="1" s="204"/>
    <row r="2659" customFormat="1" s="204"/>
    <row r="2660" customFormat="1" s="204"/>
    <row r="2661" customFormat="1" s="204"/>
    <row r="2662" customFormat="1" s="204"/>
    <row r="2663" customFormat="1" s="204"/>
    <row r="2664" customFormat="1" s="204"/>
    <row r="2665" customFormat="1" s="204"/>
    <row r="2666" customFormat="1" s="204"/>
    <row r="2667" customFormat="1" s="204"/>
    <row r="2668" customFormat="1" s="204"/>
    <row r="2669" customFormat="1" s="204"/>
    <row r="2670" customFormat="1" s="204"/>
    <row r="2671" customFormat="1" s="204"/>
    <row r="2672" customFormat="1" s="204"/>
    <row r="2673" customFormat="1" s="204"/>
    <row r="2674" customFormat="1" s="204"/>
    <row r="2675" customFormat="1" s="204"/>
    <row r="2676" customFormat="1" s="204"/>
    <row r="2677" customFormat="1" s="204"/>
    <row r="2678" customFormat="1" s="204"/>
    <row r="2679" customFormat="1" s="204"/>
    <row r="2680" customFormat="1" s="204"/>
    <row r="2681" customFormat="1" s="204"/>
    <row r="2682" customFormat="1" s="204"/>
    <row r="2683" customFormat="1" s="204"/>
    <row r="2684" customFormat="1" s="204"/>
    <row r="2685" customFormat="1" s="204"/>
    <row r="2686" customFormat="1" s="204"/>
    <row r="2687" customFormat="1" s="204"/>
    <row r="2688" customFormat="1" s="204"/>
    <row r="2689" customFormat="1" s="204"/>
    <row r="2690" customFormat="1" s="204"/>
    <row r="2691" customFormat="1" s="204"/>
    <row r="2692" customFormat="1" s="204"/>
    <row r="2693" customFormat="1" s="204"/>
    <row r="2694" customFormat="1" s="204"/>
    <row r="2695" customFormat="1" s="204"/>
    <row r="2696" customFormat="1" s="204"/>
    <row r="2697" customFormat="1" s="204"/>
    <row r="2698" customFormat="1" s="204"/>
    <row r="2699" customFormat="1" s="204"/>
    <row r="2700" customFormat="1" s="204"/>
    <row r="2701" customFormat="1" s="204"/>
    <row r="2702" customFormat="1" s="204"/>
    <row r="2703" customFormat="1" s="204"/>
    <row r="2704" customFormat="1" s="204"/>
    <row r="2705" customFormat="1" s="204"/>
    <row r="2706" customFormat="1" s="204"/>
    <row r="2707" customFormat="1" s="204"/>
    <row r="2708" customFormat="1" s="204"/>
    <row r="2709" customFormat="1" s="204"/>
    <row r="2710" customFormat="1" s="204"/>
    <row r="2711" customFormat="1" s="204"/>
    <row r="2712" customFormat="1" s="204"/>
    <row r="2713" customFormat="1" s="204"/>
    <row r="2714" customFormat="1" s="204"/>
    <row r="2715" customFormat="1" s="204"/>
    <row r="2716" customFormat="1" s="204"/>
    <row r="2717" customFormat="1" s="204"/>
    <row r="2718" customFormat="1" s="204"/>
    <row r="2719" customFormat="1" s="204"/>
    <row r="2720" customFormat="1" s="204"/>
    <row r="2721" customFormat="1" s="204"/>
    <row r="2722" customFormat="1" s="204"/>
    <row r="2723" customFormat="1" s="204"/>
    <row r="2724" customFormat="1" s="204"/>
    <row r="2725" customFormat="1" s="204"/>
    <row r="2726" customFormat="1" s="204"/>
    <row r="2727" customFormat="1" s="204"/>
    <row r="2728" customFormat="1" s="204"/>
    <row r="2729" customFormat="1" s="204"/>
    <row r="2730" customFormat="1" s="204"/>
    <row r="2731" customFormat="1" s="204"/>
    <row r="2732" customFormat="1" s="204"/>
    <row r="2733" customFormat="1" s="204"/>
    <row r="2734" customFormat="1" s="204"/>
    <row r="2735" customFormat="1" s="204"/>
    <row r="2736" customFormat="1" s="204"/>
    <row r="2737" customFormat="1" s="204"/>
    <row r="2738" customFormat="1" s="204"/>
    <row r="2739" customFormat="1" s="204"/>
    <row r="2740" customFormat="1" s="204"/>
    <row r="2741" customFormat="1" s="204"/>
    <row r="2742" customFormat="1" s="204"/>
    <row r="2743" customFormat="1" s="204"/>
    <row r="2744" customFormat="1" s="204"/>
    <row r="2745" customFormat="1" s="204"/>
    <row r="2746" customFormat="1" s="204"/>
    <row r="2747" customFormat="1" s="204"/>
    <row r="2748" customFormat="1" s="204"/>
    <row r="2749" customFormat="1" s="204"/>
    <row r="2750" customFormat="1" s="204"/>
    <row r="2751" customFormat="1" s="204"/>
    <row r="2752" customFormat="1" s="204"/>
    <row r="2753" customFormat="1" s="204"/>
    <row r="2754" customFormat="1" s="204"/>
    <row r="2755" customFormat="1" s="204"/>
    <row r="2756" customFormat="1" s="204"/>
    <row r="2757" customFormat="1" s="204"/>
    <row r="2758" customFormat="1" s="204"/>
    <row r="2759" customFormat="1" s="204"/>
    <row r="2760" customFormat="1" s="204"/>
    <row r="2761" customFormat="1" s="204"/>
    <row r="2762" customFormat="1" s="204"/>
    <row r="2763" customFormat="1" s="204"/>
    <row r="2764" customFormat="1" s="204"/>
    <row r="2765" customFormat="1" s="204"/>
    <row r="2766" customFormat="1" s="204"/>
    <row r="2767" customFormat="1" s="204"/>
    <row r="2768" customFormat="1" s="204"/>
    <row r="2769" customFormat="1" s="204"/>
    <row r="2770" customFormat="1" s="204"/>
    <row r="2771" customFormat="1" s="204"/>
    <row r="2772" customFormat="1" s="204"/>
    <row r="2773" customFormat="1" s="204"/>
    <row r="2774" customFormat="1" s="204"/>
    <row r="2775" customFormat="1" s="204"/>
    <row r="2776" customFormat="1" s="204"/>
    <row r="2777" customFormat="1" s="204"/>
    <row r="2778" customFormat="1" s="204"/>
    <row r="2779" customFormat="1" s="204"/>
    <row r="2780" customFormat="1" s="204"/>
    <row r="2781" customFormat="1" s="204"/>
    <row r="2782" customFormat="1" s="204"/>
    <row r="2783" customFormat="1" s="204"/>
    <row r="2784" customFormat="1" s="204"/>
    <row r="2785" customFormat="1" s="204"/>
    <row r="2786" customFormat="1" s="204"/>
    <row r="2787" customFormat="1" s="204"/>
    <row r="2788" customFormat="1" s="204"/>
    <row r="2789" customFormat="1" s="204"/>
    <row r="2790" customFormat="1" s="204"/>
    <row r="2791" customFormat="1" s="204"/>
    <row r="2792" customFormat="1" s="204"/>
    <row r="2793" customFormat="1" s="204"/>
    <row r="2794" customFormat="1" s="204"/>
    <row r="2795" customFormat="1" s="204"/>
    <row r="2796" customFormat="1" s="204"/>
    <row r="2797" customFormat="1" s="204"/>
    <row r="2798" customFormat="1" s="204"/>
    <row r="2799" customFormat="1" s="204"/>
    <row r="2800" customFormat="1" s="204"/>
    <row r="2801" customFormat="1" s="204"/>
    <row r="2802" customFormat="1" s="204"/>
    <row r="2803" customFormat="1" s="204"/>
    <row r="2804" customFormat="1" s="204"/>
    <row r="2805" customFormat="1" s="204"/>
    <row r="2806" customFormat="1" s="204"/>
    <row r="2807" customFormat="1" s="204"/>
    <row r="2808" customFormat="1" s="204"/>
    <row r="2809" customFormat="1" s="204"/>
    <row r="2810" customFormat="1" s="204"/>
    <row r="2811" customFormat="1" s="204"/>
    <row r="2812" customFormat="1" s="204"/>
    <row r="2813" customFormat="1" s="204"/>
    <row r="2814" customFormat="1" s="204"/>
    <row r="2815" customFormat="1" s="204"/>
    <row r="2816" customFormat="1" s="204"/>
    <row r="2817" customFormat="1" s="204"/>
    <row r="2818" customFormat="1" s="204"/>
    <row r="2819" customFormat="1" s="204"/>
    <row r="2820" customFormat="1" s="204"/>
    <row r="2821" customFormat="1" s="204"/>
    <row r="2822" customFormat="1" s="204"/>
    <row r="2823" customFormat="1" s="204"/>
    <row r="2824" customFormat="1" s="204"/>
    <row r="2825" customFormat="1" s="204"/>
    <row r="2826" customFormat="1" s="204"/>
    <row r="2827" customFormat="1" s="204"/>
    <row r="2828" customFormat="1" s="204"/>
    <row r="2829" customFormat="1" s="204"/>
    <row r="2830" customFormat="1" s="204"/>
    <row r="2831" customFormat="1" s="204"/>
    <row r="2832" customFormat="1" s="204"/>
    <row r="2833" customFormat="1" s="204"/>
    <row r="2834" customFormat="1" s="204"/>
    <row r="2835" customFormat="1" s="204"/>
    <row r="2836" customFormat="1" s="204"/>
    <row r="2837" customFormat="1" s="204"/>
    <row r="2838" customFormat="1" s="204"/>
    <row r="2839" customFormat="1" s="204"/>
    <row r="2840" customFormat="1" s="204"/>
    <row r="2841" customFormat="1" s="204"/>
    <row r="2842" customFormat="1" s="204"/>
    <row r="2843" customFormat="1" s="204"/>
    <row r="2844" customFormat="1" s="204"/>
    <row r="2845" customFormat="1" s="204"/>
    <row r="2846" customFormat="1" s="204"/>
    <row r="2847" customFormat="1" s="204"/>
    <row r="2848" customFormat="1" s="204"/>
    <row r="2849" customFormat="1" s="204"/>
    <row r="2850" customFormat="1" s="204"/>
    <row r="2851" customFormat="1" s="204"/>
    <row r="2852" customFormat="1" s="204"/>
    <row r="2853" customFormat="1" s="204"/>
    <row r="2854" customFormat="1" s="204"/>
    <row r="2855" customFormat="1" s="204"/>
    <row r="2856" customFormat="1" s="204"/>
    <row r="2857" customFormat="1" s="204"/>
    <row r="2858" customFormat="1" s="204"/>
    <row r="2859" customFormat="1" s="204"/>
    <row r="2860" customFormat="1" s="204"/>
    <row r="2861" customFormat="1" s="204"/>
    <row r="2862" customFormat="1" s="204"/>
    <row r="2863" customFormat="1" s="204"/>
    <row r="2864" customFormat="1" s="204"/>
    <row r="2865" customFormat="1" s="204"/>
    <row r="2866" customFormat="1" s="204"/>
    <row r="2867" customFormat="1" s="204"/>
    <row r="2868" customFormat="1" s="204"/>
    <row r="2869" customFormat="1" s="204"/>
    <row r="2870" customFormat="1" s="204"/>
    <row r="2871" customFormat="1" s="204"/>
    <row r="2872" customFormat="1" s="204"/>
    <row r="2873" customFormat="1" s="204"/>
    <row r="2874" customFormat="1" s="204"/>
    <row r="2875" customFormat="1" s="204"/>
    <row r="2876" customFormat="1" s="204"/>
    <row r="2877" customFormat="1" s="204"/>
    <row r="2878" customFormat="1" s="204"/>
    <row r="2879" customFormat="1" s="204"/>
    <row r="2880" customFormat="1" s="204"/>
    <row r="2881" customFormat="1" s="204"/>
    <row r="2882" customFormat="1" s="204"/>
    <row r="2883" customFormat="1" s="204"/>
    <row r="2884" customFormat="1" s="204"/>
    <row r="2885" customFormat="1" s="204"/>
    <row r="2886" customFormat="1" s="204"/>
    <row r="2887" customFormat="1" s="204"/>
    <row r="2888" customFormat="1" s="204"/>
    <row r="2889" customFormat="1" s="204"/>
    <row r="2890" customFormat="1" s="204"/>
    <row r="2891" customFormat="1" s="204"/>
    <row r="2892" customFormat="1" s="204"/>
    <row r="2893" customFormat="1" s="204"/>
    <row r="2894" customFormat="1" s="204"/>
    <row r="2895" customFormat="1" s="204"/>
    <row r="2896" customFormat="1" s="204"/>
    <row r="2897" customFormat="1" s="204"/>
    <row r="2898" customFormat="1" s="204"/>
    <row r="2899" customFormat="1" s="204"/>
    <row r="2900" customFormat="1" s="204"/>
    <row r="2901" customFormat="1" s="204"/>
    <row r="2902" customFormat="1" s="204"/>
    <row r="2903" customFormat="1" s="204"/>
    <row r="2904" customFormat="1" s="204"/>
    <row r="2905" customFormat="1" s="204"/>
    <row r="2906" customFormat="1" s="204"/>
    <row r="2907" customFormat="1" s="204"/>
    <row r="2908" customFormat="1" s="204"/>
    <row r="2909" customFormat="1" s="204"/>
    <row r="2910" customFormat="1" s="204"/>
    <row r="2911" customFormat="1" s="204"/>
    <row r="2912" customFormat="1" s="204"/>
    <row r="2913" customFormat="1" s="204"/>
    <row r="2914" customFormat="1" s="204"/>
    <row r="2915" customFormat="1" s="204"/>
    <row r="2916" customFormat="1" s="204"/>
    <row r="2917" customFormat="1" s="204"/>
    <row r="2918" customFormat="1" s="204"/>
    <row r="2919" customFormat="1" s="204"/>
    <row r="2920" customFormat="1" s="204"/>
    <row r="2921" customFormat="1" s="204"/>
    <row r="2922" customFormat="1" s="204"/>
    <row r="2923" customFormat="1" s="204"/>
    <row r="2924" customFormat="1" s="204"/>
    <row r="2925" customFormat="1" s="204"/>
    <row r="2926" customFormat="1" s="204"/>
    <row r="2927" customFormat="1" s="204"/>
    <row r="2928" customFormat="1" s="204"/>
    <row r="2929" customFormat="1" s="204"/>
    <row r="2930" customFormat="1" s="204"/>
    <row r="2931" customFormat="1" s="204"/>
    <row r="2932" customFormat="1" s="204"/>
    <row r="2933" customFormat="1" s="204"/>
    <row r="2934" customFormat="1" s="204"/>
    <row r="2935" customFormat="1" s="204"/>
    <row r="2936" customFormat="1" s="204"/>
    <row r="2937" customFormat="1" s="204"/>
    <row r="2938" customFormat="1" s="204"/>
    <row r="2939" customFormat="1" s="204"/>
    <row r="2940" customFormat="1" s="204"/>
    <row r="2941" customFormat="1" s="204"/>
    <row r="2942" customFormat="1" s="204"/>
    <row r="2943" customFormat="1" s="204"/>
    <row r="2944" customFormat="1" s="204"/>
    <row r="2945" customFormat="1" s="204"/>
    <row r="2946" customFormat="1" s="204"/>
    <row r="2947" customFormat="1" s="204"/>
    <row r="2948" customFormat="1" s="204"/>
    <row r="2949" customFormat="1" s="204"/>
    <row r="2950" customFormat="1" s="204"/>
    <row r="2951" customFormat="1" s="204"/>
    <row r="2952" customFormat="1" s="204"/>
    <row r="2953" customFormat="1" s="204"/>
    <row r="2954" customFormat="1" s="204"/>
    <row r="2955" customFormat="1" s="204"/>
    <row r="2956" customFormat="1" s="204"/>
    <row r="2957" customFormat="1" s="204"/>
    <row r="2958" customFormat="1" s="204"/>
    <row r="2959" customFormat="1" s="204"/>
    <row r="2960" customFormat="1" s="204"/>
    <row r="2961" customFormat="1" s="204"/>
    <row r="2962" customFormat="1" s="204"/>
    <row r="2963" customFormat="1" s="204"/>
    <row r="2964" customFormat="1" s="204"/>
    <row r="2965" customFormat="1" s="204"/>
    <row r="2966" customFormat="1" s="204"/>
    <row r="2967" customFormat="1" s="204"/>
    <row r="2968" customFormat="1" s="204"/>
    <row r="2969" customFormat="1" s="204"/>
    <row r="2970" customFormat="1" s="204"/>
    <row r="2971" customFormat="1" s="204"/>
    <row r="2972" customFormat="1" s="204"/>
    <row r="2973" customFormat="1" s="204"/>
    <row r="2974" customFormat="1" s="204"/>
    <row r="2975" customFormat="1" s="204"/>
    <row r="2976" customFormat="1" s="204"/>
    <row r="2977" customFormat="1" s="204"/>
    <row r="2978" customFormat="1" s="204"/>
    <row r="2979" customFormat="1" s="204"/>
    <row r="2980" customFormat="1" s="204"/>
    <row r="2981" customFormat="1" s="204"/>
    <row r="2982" customFormat="1" s="204"/>
    <row r="2983" customFormat="1" s="204"/>
    <row r="2984" customFormat="1" s="204"/>
    <row r="2985" customFormat="1" s="204"/>
    <row r="2986" customFormat="1" s="204"/>
    <row r="2987" customFormat="1" s="204"/>
    <row r="2988" customFormat="1" s="204"/>
    <row r="2989" customFormat="1" s="204"/>
    <row r="2990" customFormat="1" s="204"/>
    <row r="2991" customFormat="1" s="204"/>
    <row r="2992" customFormat="1" s="204"/>
    <row r="2993" customFormat="1" s="204"/>
    <row r="2994" customFormat="1" s="204"/>
    <row r="2995" customFormat="1" s="204"/>
    <row r="2996" customFormat="1" s="204"/>
    <row r="2997" customFormat="1" s="204"/>
    <row r="2998" customFormat="1" s="204"/>
    <row r="2999" customFormat="1" s="204"/>
    <row r="3000" customFormat="1" s="204"/>
    <row r="3001" customFormat="1" s="204"/>
    <row r="3002" customFormat="1" s="204"/>
    <row r="3003" customFormat="1" s="204"/>
    <row r="3004" customFormat="1" s="204"/>
    <row r="3005" customFormat="1" s="204"/>
    <row r="3006" customFormat="1" s="204"/>
    <row r="3007" customFormat="1" s="204"/>
    <row r="3008" customFormat="1" s="204"/>
    <row r="3009" customFormat="1" s="204"/>
    <row r="3010" customFormat="1" s="204"/>
    <row r="3011" customFormat="1" s="204"/>
    <row r="3012" customFormat="1" s="204"/>
    <row r="3013" customFormat="1" s="204"/>
    <row r="3014" customFormat="1" s="204"/>
    <row r="3015" customFormat="1" s="204"/>
    <row r="3016" customFormat="1" s="204"/>
    <row r="3017" customFormat="1" s="204"/>
    <row r="3018" customFormat="1" s="204"/>
    <row r="3019" customFormat="1" s="204"/>
    <row r="3020" customFormat="1" s="204"/>
    <row r="3021" customFormat="1" s="204"/>
    <row r="3022" customFormat="1" s="204"/>
    <row r="3023" customFormat="1" s="204"/>
    <row r="3024" customFormat="1" s="204"/>
    <row r="3025" customFormat="1" s="204"/>
    <row r="3026" customFormat="1" s="204"/>
    <row r="3027" customFormat="1" s="204"/>
    <row r="3028" customFormat="1" s="204"/>
    <row r="3029" customFormat="1" s="204"/>
    <row r="3030" customFormat="1" s="204"/>
    <row r="3031" customFormat="1" s="204"/>
    <row r="3032" customFormat="1" s="204"/>
    <row r="3033" customFormat="1" s="204"/>
    <row r="3034" customFormat="1" s="204"/>
    <row r="3035" customFormat="1" s="204"/>
    <row r="3036" customFormat="1" s="204"/>
    <row r="3037" customFormat="1" s="204"/>
    <row r="3038" customFormat="1" s="204"/>
    <row r="3039" customFormat="1" s="204"/>
    <row r="3040" customFormat="1" s="204"/>
    <row r="3041" customFormat="1" s="204"/>
    <row r="3042" customFormat="1" s="204"/>
    <row r="3043" customFormat="1" s="204"/>
    <row r="3044" customFormat="1" s="204"/>
    <row r="3045" customFormat="1" s="204"/>
    <row r="3046" customFormat="1" s="204"/>
    <row r="3047" customFormat="1" s="204"/>
    <row r="3048" customFormat="1" s="204"/>
    <row r="3049" customFormat="1" s="204"/>
    <row r="3050" customFormat="1" s="204"/>
    <row r="3051" customFormat="1" s="204"/>
    <row r="3052" customFormat="1" s="204"/>
    <row r="3053" customFormat="1" s="204"/>
    <row r="3054" customFormat="1" s="204"/>
    <row r="3055" customFormat="1" s="204"/>
    <row r="3056" customFormat="1" s="204"/>
    <row r="3057" customFormat="1" s="204"/>
    <row r="3058" customFormat="1" s="204"/>
    <row r="3059" customFormat="1" s="204"/>
    <row r="3060" customFormat="1" s="204"/>
    <row r="3061" customFormat="1" s="204"/>
    <row r="3062" customFormat="1" s="204"/>
    <row r="3063" customFormat="1" s="204"/>
    <row r="3064" customFormat="1" s="204"/>
    <row r="3065" customFormat="1" s="204"/>
    <row r="3066" customFormat="1" s="204"/>
    <row r="3067" customFormat="1" s="204"/>
    <row r="3068" customFormat="1" s="204"/>
    <row r="3069" customFormat="1" s="204"/>
    <row r="3070" customFormat="1" s="204"/>
    <row r="3071" customFormat="1" s="204"/>
    <row r="3072" customFormat="1" s="204"/>
    <row r="3073" customFormat="1" s="204"/>
    <row r="3074" customFormat="1" s="204"/>
    <row r="3075" customFormat="1" s="204"/>
    <row r="3076" customFormat="1" s="204"/>
    <row r="3077" customFormat="1" s="204"/>
    <row r="3078" customFormat="1" s="204"/>
    <row r="3079" customFormat="1" s="204"/>
    <row r="3080" customFormat="1" s="204"/>
    <row r="3081" customFormat="1" s="204"/>
    <row r="3082" customFormat="1" s="204"/>
    <row r="3083" customFormat="1" s="204"/>
    <row r="3084" customFormat="1" s="204"/>
    <row r="3085" customFormat="1" s="204"/>
    <row r="3086" customFormat="1" s="204"/>
    <row r="3087" customFormat="1" s="204"/>
    <row r="3088" customFormat="1" s="204"/>
    <row r="3089" customFormat="1" s="204"/>
    <row r="3090" customFormat="1" s="204"/>
    <row r="3091" customFormat="1" s="204"/>
    <row r="3092" customFormat="1" s="204"/>
    <row r="3093" customFormat="1" s="204"/>
    <row r="3094" customFormat="1" s="204"/>
    <row r="3095" customFormat="1" s="204"/>
    <row r="3096" customFormat="1" s="204"/>
    <row r="3097" customFormat="1" s="204"/>
    <row r="3098" customFormat="1" s="204"/>
    <row r="3099" customFormat="1" s="204"/>
    <row r="3100" customFormat="1" s="204"/>
    <row r="3101" customFormat="1" s="204"/>
    <row r="3102" customFormat="1" s="204"/>
    <row r="3103" customFormat="1" s="204"/>
    <row r="3104" customFormat="1" s="204"/>
    <row r="3105" customFormat="1" s="204"/>
    <row r="3106" customFormat="1" s="204"/>
    <row r="3107" customFormat="1" s="204"/>
    <row r="3108" customFormat="1" s="204"/>
    <row r="3109" customFormat="1" s="204"/>
    <row r="3110" customFormat="1" s="204"/>
    <row r="3111" customFormat="1" s="204"/>
    <row r="3112" customFormat="1" s="204"/>
    <row r="3113" customFormat="1" s="204"/>
    <row r="3114" customFormat="1" s="204"/>
    <row r="3115" customFormat="1" s="204"/>
    <row r="3116" customFormat="1" s="204"/>
    <row r="3117" customFormat="1" s="204"/>
    <row r="3118" customFormat="1" s="204"/>
    <row r="3119" customFormat="1" s="204"/>
    <row r="3120" customFormat="1" s="204"/>
    <row r="3121" customFormat="1" s="204"/>
    <row r="3122" customFormat="1" s="204"/>
    <row r="3123" customFormat="1" s="204"/>
    <row r="3124" customFormat="1" s="204"/>
    <row r="3125" customFormat="1" s="204"/>
    <row r="3126" customFormat="1" s="204"/>
    <row r="3127" customFormat="1" s="204"/>
    <row r="3128" customFormat="1" s="204"/>
    <row r="3129" customFormat="1" s="204"/>
    <row r="3130" customFormat="1" s="204"/>
    <row r="3131" customFormat="1" s="204"/>
    <row r="3132" customFormat="1" s="204"/>
    <row r="3133" customFormat="1" s="204"/>
    <row r="3134" customFormat="1" s="204"/>
    <row r="3135" customFormat="1" s="204"/>
    <row r="3136" customFormat="1" s="204"/>
    <row r="3137" customFormat="1" s="204"/>
    <row r="3138" customFormat="1" s="204"/>
    <row r="3139" customFormat="1" s="204"/>
    <row r="3140" customFormat="1" s="204"/>
    <row r="3141" customFormat="1" s="204"/>
    <row r="3142" customFormat="1" s="204"/>
    <row r="3143" customFormat="1" s="204"/>
    <row r="3144" customFormat="1" s="204"/>
    <row r="3145" customFormat="1" s="204"/>
    <row r="3146" customFormat="1" s="204"/>
    <row r="3147" customFormat="1" s="204"/>
    <row r="3148" customFormat="1" s="204"/>
    <row r="3149" customFormat="1" s="204"/>
    <row r="3150" customFormat="1" s="204"/>
    <row r="3151" customFormat="1" s="204"/>
    <row r="3152" customFormat="1" s="204"/>
    <row r="3153" customFormat="1" s="204"/>
    <row r="3154" customFormat="1" s="204"/>
    <row r="3155" customFormat="1" s="204"/>
    <row r="3156" customFormat="1" s="204"/>
    <row r="3157" customFormat="1" s="204"/>
    <row r="3158" customFormat="1" s="204"/>
    <row r="3159" customFormat="1" s="204"/>
    <row r="3160" customFormat="1" s="204"/>
    <row r="3161" customFormat="1" s="204"/>
    <row r="3162" customFormat="1" s="204"/>
    <row r="3163" customFormat="1" s="204"/>
    <row r="3164" customFormat="1" s="204"/>
    <row r="3165" customFormat="1" s="204"/>
    <row r="3166" customFormat="1" s="204"/>
    <row r="3167" customFormat="1" s="204"/>
    <row r="3168" customFormat="1" s="204"/>
    <row r="3169" customFormat="1" s="204"/>
    <row r="3170" customFormat="1" s="204"/>
    <row r="3171" customFormat="1" s="204"/>
    <row r="3172" customFormat="1" s="204"/>
    <row r="3173" customFormat="1" s="204"/>
    <row r="3174" customFormat="1" s="204"/>
    <row r="3175" customFormat="1" s="204"/>
    <row r="3176" customFormat="1" s="204"/>
    <row r="3177" customFormat="1" s="204"/>
    <row r="3178" customFormat="1" s="204"/>
    <row r="3179" customFormat="1" s="204"/>
    <row r="3180" customFormat="1" s="204"/>
    <row r="3181" customFormat="1" s="204"/>
    <row r="3182" customFormat="1" s="204"/>
    <row r="3183" customFormat="1" s="204"/>
    <row r="3184" customFormat="1" s="204"/>
    <row r="3185" customFormat="1" s="204"/>
    <row r="3186" customFormat="1" s="204"/>
    <row r="3187" customFormat="1" s="204"/>
    <row r="3188" customFormat="1" s="204"/>
    <row r="3189" customFormat="1" s="204"/>
    <row r="3190" customFormat="1" s="204"/>
    <row r="3191" customFormat="1" s="204"/>
    <row r="3192" customFormat="1" s="204"/>
    <row r="3193" customFormat="1" s="204"/>
    <row r="3194" customFormat="1" s="204"/>
    <row r="3195" customFormat="1" s="204"/>
    <row r="3196" customFormat="1" s="204"/>
    <row r="3197" customFormat="1" s="204"/>
    <row r="3198" customFormat="1" s="204"/>
    <row r="3199" customFormat="1" s="204"/>
    <row r="3200" customFormat="1" s="204"/>
    <row r="3201" customFormat="1" s="204"/>
    <row r="3202" customFormat="1" s="204"/>
    <row r="3203" customFormat="1" s="204"/>
    <row r="3204" customFormat="1" s="204"/>
    <row r="3205" customFormat="1" s="204"/>
    <row r="3206" customFormat="1" s="204"/>
    <row r="3207" customFormat="1" s="204"/>
    <row r="3208" customFormat="1" s="204"/>
    <row r="3209" customFormat="1" s="204"/>
    <row r="3210" customFormat="1" s="204"/>
    <row r="3211" customFormat="1" s="204"/>
    <row r="3212" customFormat="1" s="204"/>
    <row r="3213" customFormat="1" s="204"/>
    <row r="3214" customFormat="1" s="204"/>
    <row r="3215" customFormat="1" s="204"/>
    <row r="3216" customFormat="1" s="204"/>
    <row r="3217" customFormat="1" s="204"/>
    <row r="3218" customFormat="1" s="204"/>
    <row r="3219" customFormat="1" s="204"/>
    <row r="3220" customFormat="1" s="204"/>
    <row r="3221" customFormat="1" s="204"/>
    <row r="3222" customFormat="1" s="204"/>
    <row r="3223" customFormat="1" s="204"/>
    <row r="3224" customFormat="1" s="204"/>
    <row r="3225" customFormat="1" s="204"/>
    <row r="3226" customFormat="1" s="204"/>
    <row r="3227" customFormat="1" s="204"/>
    <row r="3228" customFormat="1" s="204"/>
    <row r="3229" customFormat="1" s="204"/>
    <row r="3230" customFormat="1" s="204"/>
    <row r="3231" customFormat="1" s="204"/>
    <row r="3232" customFormat="1" s="204"/>
    <row r="3233" customFormat="1" s="204"/>
    <row r="3234" customFormat="1" s="204"/>
    <row r="3235" customFormat="1" s="204"/>
    <row r="3236" customFormat="1" s="204"/>
    <row r="3237" customFormat="1" s="204"/>
    <row r="3238" customFormat="1" s="204"/>
    <row r="3239" customFormat="1" s="204"/>
    <row r="3240" customFormat="1" s="204"/>
    <row r="3241" customFormat="1" s="204"/>
    <row r="3242" customFormat="1" s="204"/>
    <row r="3243" customFormat="1" s="204"/>
    <row r="3244" customFormat="1" s="204"/>
    <row r="3245" customFormat="1" s="204"/>
    <row r="3246" customFormat="1" s="204"/>
    <row r="3247" customFormat="1" s="204"/>
    <row r="3248" customFormat="1" s="204"/>
    <row r="3249" customFormat="1" s="204"/>
    <row r="3250" customFormat="1" s="204"/>
    <row r="3251" customFormat="1" s="204"/>
    <row r="3252" customFormat="1" s="204"/>
    <row r="3253" customFormat="1" s="204"/>
    <row r="3254" customFormat="1" s="204"/>
    <row r="3255" customFormat="1" s="204"/>
    <row r="3256" customFormat="1" s="204"/>
    <row r="3257" customFormat="1" s="204"/>
    <row r="3258" customFormat="1" s="204"/>
    <row r="3259" customFormat="1" s="204"/>
    <row r="3260" customFormat="1" s="204"/>
    <row r="3261" customFormat="1" s="204"/>
    <row r="3262" customFormat="1" s="204"/>
    <row r="3263" customFormat="1" s="204"/>
    <row r="3264" customFormat="1" s="204"/>
    <row r="3265" customFormat="1" s="204"/>
    <row r="3266" customFormat="1" s="204"/>
    <row r="3267" customFormat="1" s="204"/>
    <row r="3268" customFormat="1" s="204"/>
    <row r="3269" customFormat="1" s="204"/>
    <row r="3270" customFormat="1" s="204"/>
    <row r="3271" customFormat="1" s="204"/>
    <row r="3272" customFormat="1" s="204"/>
    <row r="3273" customFormat="1" s="204"/>
    <row r="3274" customFormat="1" s="204"/>
    <row r="3275" customFormat="1" s="204"/>
    <row r="3276" customFormat="1" s="204"/>
    <row r="3277" customFormat="1" s="204"/>
    <row r="3278" customFormat="1" s="204"/>
    <row r="3279" customFormat="1" s="204"/>
    <row r="3280" customFormat="1" s="204"/>
    <row r="3281" customFormat="1" s="204"/>
    <row r="3282" customFormat="1" s="204"/>
    <row r="3283" customFormat="1" s="204"/>
    <row r="3284" customFormat="1" s="204"/>
    <row r="3285" customFormat="1" s="204"/>
    <row r="3286" customFormat="1" s="204"/>
    <row r="3287" customFormat="1" s="204"/>
    <row r="3288" customFormat="1" s="204"/>
    <row r="3289" customFormat="1" s="204"/>
    <row r="3290" customFormat="1" s="204"/>
    <row r="3291" customFormat="1" s="204"/>
    <row r="3292" customFormat="1" s="204"/>
    <row r="3293" customFormat="1" s="204"/>
    <row r="3294" customFormat="1" s="204"/>
    <row r="3295" customFormat="1" s="204"/>
    <row r="3296" customFormat="1" s="204"/>
    <row r="3297" customFormat="1" s="204"/>
    <row r="3298" customFormat="1" s="204"/>
    <row r="3299" customFormat="1" s="204"/>
    <row r="3300" customFormat="1" s="204"/>
    <row r="3301" customFormat="1" s="204"/>
    <row r="3302" customFormat="1" s="204"/>
    <row r="3303" customFormat="1" s="204"/>
    <row r="3304" customFormat="1" s="204"/>
    <row r="3305" customFormat="1" s="204"/>
    <row r="3306" customFormat="1" s="204"/>
    <row r="3307" customFormat="1" s="204"/>
    <row r="3308" customFormat="1" s="204"/>
    <row r="3309" customFormat="1" s="204"/>
    <row r="3310" customFormat="1" s="204"/>
    <row r="3311" customFormat="1" s="204"/>
    <row r="3312" customFormat="1" s="204"/>
    <row r="3313" customFormat="1" s="204"/>
    <row r="3314" customFormat="1" s="204"/>
    <row r="3315" customFormat="1" s="204"/>
    <row r="3316" customFormat="1" s="204"/>
    <row r="3317" customFormat="1" s="204"/>
    <row r="3318" customFormat="1" s="204"/>
    <row r="3319" customFormat="1" s="204"/>
    <row r="3320" customFormat="1" s="204"/>
    <row r="3321" customFormat="1" s="204"/>
    <row r="3322" customFormat="1" s="204"/>
    <row r="3323" customFormat="1" s="204"/>
    <row r="3324" customFormat="1" s="204"/>
    <row r="3325" customFormat="1" s="204"/>
    <row r="3326" customFormat="1" s="204"/>
    <row r="3327" customFormat="1" s="204"/>
    <row r="3328" customFormat="1" s="204"/>
    <row r="3329" customFormat="1" s="204"/>
    <row r="3330" customFormat="1" s="204"/>
    <row r="3331" customFormat="1" s="204"/>
    <row r="3332" customFormat="1" s="204"/>
    <row r="3333" customFormat="1" s="204"/>
    <row r="3334" customFormat="1" s="204"/>
    <row r="3335" customFormat="1" s="204"/>
    <row r="3336" customFormat="1" s="204"/>
    <row r="3337" customFormat="1" s="204"/>
    <row r="3338" customFormat="1" s="204"/>
    <row r="3339" customFormat="1" s="204"/>
    <row r="3340" customFormat="1" s="204"/>
    <row r="3341" customFormat="1" s="204"/>
    <row r="3342" customFormat="1" s="204"/>
    <row r="3343" customFormat="1" s="204"/>
    <row r="3344" customFormat="1" s="204"/>
    <row r="3345" customFormat="1" s="204"/>
    <row r="3346" customFormat="1" s="204"/>
    <row r="3347" customFormat="1" s="204"/>
    <row r="3348" customFormat="1" s="204"/>
    <row r="3349" customFormat="1" s="204"/>
    <row r="3350" customFormat="1" s="204"/>
    <row r="3351" customFormat="1" s="204"/>
    <row r="3352" customFormat="1" s="204"/>
    <row r="3353" customFormat="1" s="204"/>
    <row r="3354" customFormat="1" s="204"/>
    <row r="3355" customFormat="1" s="204"/>
    <row r="3356" customFormat="1" s="204"/>
    <row r="3357" customFormat="1" s="204"/>
    <row r="3358" customFormat="1" s="204"/>
    <row r="3359" customFormat="1" s="204"/>
    <row r="3360" customFormat="1" s="204"/>
    <row r="3361" customFormat="1" s="204"/>
    <row r="3362" customFormat="1" s="204"/>
    <row r="3363" customFormat="1" s="204"/>
    <row r="3364" customFormat="1" s="204"/>
    <row r="3365" customFormat="1" s="204"/>
    <row r="3366" customFormat="1" s="204"/>
    <row r="3367" customFormat="1" s="204"/>
    <row r="3368" customFormat="1" s="204"/>
    <row r="3369" customFormat="1" s="204"/>
    <row r="3370" customFormat="1" s="204"/>
    <row r="3371" customFormat="1" s="204"/>
    <row r="3372" customFormat="1" s="204"/>
    <row r="3373" customFormat="1" s="204"/>
    <row r="3374" customFormat="1" s="204"/>
    <row r="3375" customFormat="1" s="204"/>
    <row r="3376" customFormat="1" s="204"/>
    <row r="3377" customFormat="1" s="204"/>
    <row r="3378" customFormat="1" s="204"/>
    <row r="3379" customFormat="1" s="204"/>
    <row r="3380" customFormat="1" s="204"/>
    <row r="3381" customFormat="1" s="204"/>
    <row r="3382" customFormat="1" s="204"/>
    <row r="3383" customFormat="1" s="204"/>
    <row r="3384" customFormat="1" s="204"/>
    <row r="3385" customFormat="1" s="204"/>
    <row r="3386" customFormat="1" s="204"/>
    <row r="3387" customFormat="1" s="204"/>
    <row r="3388" customFormat="1" s="204"/>
    <row r="3389" customFormat="1" s="204"/>
    <row r="3390" customFormat="1" s="204"/>
    <row r="3391" customFormat="1" s="204"/>
    <row r="3392" customFormat="1" s="204"/>
    <row r="3393" customFormat="1" s="204"/>
    <row r="3394" customFormat="1" s="204"/>
    <row r="3395" customFormat="1" s="204"/>
    <row r="3396" customFormat="1" s="204"/>
    <row r="3397" customFormat="1" s="204"/>
    <row r="3398" customFormat="1" s="204"/>
    <row r="3399" customFormat="1" s="204"/>
    <row r="3400" customFormat="1" s="204"/>
    <row r="3401" customFormat="1" s="204"/>
    <row r="3402" customFormat="1" s="204"/>
    <row r="3403" customFormat="1" s="204"/>
    <row r="3404" customFormat="1" s="204"/>
    <row r="3405" customFormat="1" s="204"/>
    <row r="3406" customFormat="1" s="204"/>
    <row r="3407" customFormat="1" s="204"/>
    <row r="3408" customFormat="1" s="204"/>
    <row r="3409" customFormat="1" s="204"/>
    <row r="3410" customFormat="1" s="204"/>
    <row r="3411" customFormat="1" s="204"/>
    <row r="3412" customFormat="1" s="204"/>
    <row r="3413" customFormat="1" s="204"/>
    <row r="3414" customFormat="1" s="204"/>
    <row r="3415" customFormat="1" s="204"/>
    <row r="3416" customFormat="1" s="204"/>
    <row r="3417" customFormat="1" s="204"/>
    <row r="3418" customFormat="1" s="204"/>
    <row r="3419" customFormat="1" s="204"/>
    <row r="3420" customFormat="1" s="204"/>
    <row r="3421" customFormat="1" s="204"/>
    <row r="3422" customFormat="1" s="204"/>
    <row r="3423" customFormat="1" s="204"/>
    <row r="3424" customFormat="1" s="204"/>
    <row r="3425" customFormat="1" s="204"/>
    <row r="3426" customFormat="1" s="204"/>
    <row r="3427" customFormat="1" s="204"/>
    <row r="3428" customFormat="1" s="204"/>
    <row r="3429" customFormat="1" s="204"/>
    <row r="3430" customFormat="1" s="204"/>
    <row r="3431" customFormat="1" s="204"/>
    <row r="3432" customFormat="1" s="204"/>
    <row r="3433" customFormat="1" s="204"/>
    <row r="3434" customFormat="1" s="204"/>
    <row r="3435" customFormat="1" s="204"/>
    <row r="3436" customFormat="1" s="204"/>
    <row r="3437" customFormat="1" s="204"/>
    <row r="3438" customFormat="1" s="204"/>
    <row r="3439" customFormat="1" s="204"/>
    <row r="3440" customFormat="1" s="204"/>
    <row r="3441" customFormat="1" s="204"/>
    <row r="3442" customFormat="1" s="204"/>
    <row r="3443" customFormat="1" s="204"/>
    <row r="3444" customFormat="1" s="204"/>
    <row r="3445" customFormat="1" s="204"/>
    <row r="3446" customFormat="1" s="204"/>
    <row r="3447" customFormat="1" s="204"/>
    <row r="3448" customFormat="1" s="204"/>
    <row r="3449" customFormat="1" s="204"/>
    <row r="3450" customFormat="1" s="204"/>
    <row r="3451" customFormat="1" s="204"/>
    <row r="3452" customFormat="1" s="204"/>
    <row r="3453" customFormat="1" s="204"/>
    <row r="3454" customFormat="1" s="204"/>
    <row r="3455" customFormat="1" s="204"/>
    <row r="3456" customFormat="1" s="204"/>
    <row r="3457" customFormat="1" s="204"/>
    <row r="3458" customFormat="1" s="204"/>
    <row r="3459" customFormat="1" s="204"/>
    <row r="3460" customFormat="1" s="204"/>
    <row r="3461" customFormat="1" s="204"/>
    <row r="3462" customFormat="1" s="204"/>
    <row r="3463" customFormat="1" s="204"/>
    <row r="3464" customFormat="1" s="204"/>
    <row r="3465" customFormat="1" s="204"/>
    <row r="3466" customFormat="1" s="204"/>
    <row r="3467" customFormat="1" s="204"/>
    <row r="3468" customFormat="1" s="204"/>
    <row r="3469" customFormat="1" s="204"/>
    <row r="3470" customFormat="1" s="204"/>
    <row r="3471" customFormat="1" s="204"/>
    <row r="3472" customFormat="1" s="204"/>
    <row r="3473" customFormat="1" s="204"/>
    <row r="3474" customFormat="1" s="204"/>
    <row r="3475" customFormat="1" s="204"/>
    <row r="3476" customFormat="1" s="204"/>
    <row r="3477" customFormat="1" s="204"/>
    <row r="3478" customFormat="1" s="204"/>
    <row r="3479" customFormat="1" s="204"/>
    <row r="3480" customFormat="1" s="204"/>
    <row r="3481" customFormat="1" s="204"/>
    <row r="3482" customFormat="1" s="204"/>
    <row r="3483" customFormat="1" s="204"/>
    <row r="3484" customFormat="1" s="204"/>
    <row r="3485" customFormat="1" s="204"/>
    <row r="3486" customFormat="1" s="204"/>
    <row r="3487" customFormat="1" s="204"/>
    <row r="3488" customFormat="1" s="204"/>
    <row r="3489" customFormat="1" s="204"/>
    <row r="3490" customFormat="1" s="204"/>
    <row r="3491" customFormat="1" s="204"/>
    <row r="3492" customFormat="1" s="204"/>
    <row r="3493" customFormat="1" s="204"/>
    <row r="3494" customFormat="1" s="204"/>
    <row r="3495" customFormat="1" s="204"/>
    <row r="3496" customFormat="1" s="204"/>
    <row r="3497" customFormat="1" s="204"/>
    <row r="3498" customFormat="1" s="204"/>
    <row r="3499" customFormat="1" s="204"/>
    <row r="3500" customFormat="1" s="204"/>
    <row r="3501" customFormat="1" s="204"/>
    <row r="3502" customFormat="1" s="204"/>
    <row r="3503" customFormat="1" s="204"/>
    <row r="3504" customFormat="1" s="204"/>
    <row r="3505" customFormat="1" s="204"/>
    <row r="3506" customFormat="1" s="204"/>
    <row r="3507" customFormat="1" s="204"/>
    <row r="3508" customFormat="1" s="204"/>
    <row r="3509" customFormat="1" s="204"/>
    <row r="3510" customFormat="1" s="204"/>
    <row r="3511" customFormat="1" s="204"/>
    <row r="3512" customFormat="1" s="204"/>
    <row r="3513" customFormat="1" s="204"/>
    <row r="3514" customFormat="1" s="204"/>
    <row r="3515" customFormat="1" s="204"/>
    <row r="3516" customFormat="1" s="204"/>
    <row r="3517" customFormat="1" s="204"/>
    <row r="3518" customFormat="1" s="204"/>
    <row r="3519" customFormat="1" s="204"/>
    <row r="3520" customFormat="1" s="204"/>
    <row r="3521" customFormat="1" s="204"/>
    <row r="3522" customFormat="1" s="204"/>
    <row r="3523" customFormat="1" s="204"/>
    <row r="3524" customFormat="1" s="204"/>
    <row r="3525" customFormat="1" s="204"/>
    <row r="3526" customFormat="1" s="204"/>
    <row r="3527" customFormat="1" s="204"/>
    <row r="3528" customFormat="1" s="204"/>
    <row r="3529" customFormat="1" s="204"/>
    <row r="3530" customFormat="1" s="204"/>
    <row r="3531" customFormat="1" s="204"/>
    <row r="3532" customFormat="1" s="204"/>
    <row r="3533" customFormat="1" s="204"/>
    <row r="3534" customFormat="1" s="204"/>
    <row r="3535" customFormat="1" s="204"/>
    <row r="3536" customFormat="1" s="204"/>
    <row r="3537" customFormat="1" s="204"/>
    <row r="3538" customFormat="1" s="204"/>
    <row r="3539" customFormat="1" s="204"/>
    <row r="3540" customFormat="1" s="204"/>
    <row r="3541" customFormat="1" s="204"/>
    <row r="3542" customFormat="1" s="204"/>
    <row r="3543" customFormat="1" s="204"/>
    <row r="3544" customFormat="1" s="204"/>
    <row r="3545" customFormat="1" s="204"/>
    <row r="3546" customFormat="1" s="204"/>
    <row r="3547" customFormat="1" s="204"/>
    <row r="3548" customFormat="1" s="204"/>
    <row r="3549" customFormat="1" s="204"/>
    <row r="3550" customFormat="1" s="204"/>
    <row r="3551" customFormat="1" s="204"/>
    <row r="3552" customFormat="1" s="204"/>
    <row r="3553" customFormat="1" s="204"/>
    <row r="3554" customFormat="1" s="204"/>
    <row r="3555" customFormat="1" s="204"/>
    <row r="3556" customFormat="1" s="204"/>
    <row r="3557" customFormat="1" s="204"/>
    <row r="3558" customFormat="1" s="204"/>
    <row r="3559" customFormat="1" s="204"/>
    <row r="3560" customFormat="1" s="204"/>
    <row r="3561" customFormat="1" s="204"/>
    <row r="3562" customFormat="1" s="204"/>
    <row r="3563" customFormat="1" s="204"/>
    <row r="3564" customFormat="1" s="204"/>
    <row r="3565" customFormat="1" s="204"/>
    <row r="3566" customFormat="1" s="204"/>
    <row r="3567" customFormat="1" s="204"/>
    <row r="3568" customFormat="1" s="204"/>
    <row r="3569" customFormat="1" s="204"/>
    <row r="3570" customFormat="1" s="204"/>
    <row r="3571" customFormat="1" s="204"/>
    <row r="3572" customFormat="1" s="204"/>
    <row r="3573" customFormat="1" s="204"/>
    <row r="3574" customFormat="1" s="204"/>
    <row r="3575" customFormat="1" s="204"/>
    <row r="3576" customFormat="1" s="204"/>
    <row r="3577" customFormat="1" s="204"/>
    <row r="3578" customFormat="1" s="204"/>
    <row r="3579" customFormat="1" s="204"/>
    <row r="3580" customFormat="1" s="204"/>
    <row r="3581" customFormat="1" s="204"/>
    <row r="3582" customFormat="1" s="204"/>
    <row r="3583" customFormat="1" s="204"/>
    <row r="3584" customFormat="1" s="204"/>
    <row r="3585" customFormat="1" s="204"/>
    <row r="3586" customFormat="1" s="204"/>
    <row r="3587" customFormat="1" s="204"/>
    <row r="3588" customFormat="1" s="204"/>
    <row r="3589" customFormat="1" s="204"/>
    <row r="3590" customFormat="1" s="204"/>
    <row r="3591" customFormat="1" s="204"/>
    <row r="3592" customFormat="1" s="204"/>
    <row r="3593" customFormat="1" s="204"/>
    <row r="3594" customFormat="1" s="204"/>
    <row r="3595" customFormat="1" s="204"/>
    <row r="3596" customFormat="1" s="204"/>
    <row r="3597" customFormat="1" s="204"/>
    <row r="3598" customFormat="1" s="204"/>
    <row r="3599" customFormat="1" s="204"/>
    <row r="3600" customFormat="1" s="204"/>
    <row r="3601" customFormat="1" s="204"/>
    <row r="3602" customFormat="1" s="204"/>
    <row r="3603" customFormat="1" s="204"/>
    <row r="3604" customFormat="1" s="204"/>
    <row r="3605" customFormat="1" s="204"/>
    <row r="3606" customFormat="1" s="204"/>
    <row r="3607" customFormat="1" s="204"/>
    <row r="3608" customFormat="1" s="204"/>
    <row r="3609" customFormat="1" s="204"/>
    <row r="3610" customFormat="1" s="204"/>
    <row r="3611" customFormat="1" s="204"/>
    <row r="3612" customFormat="1" s="204"/>
    <row r="3613" customFormat="1" s="204"/>
    <row r="3614" customFormat="1" s="204"/>
    <row r="3615" customFormat="1" s="204"/>
    <row r="3616" customFormat="1" s="204"/>
    <row r="3617" customFormat="1" s="204"/>
    <row r="3618" customFormat="1" s="204"/>
    <row r="3619" customFormat="1" s="204"/>
    <row r="3620" customFormat="1" s="204"/>
    <row r="3621" customFormat="1" s="204"/>
    <row r="3622" customFormat="1" s="204"/>
    <row r="3623" customFormat="1" s="204"/>
    <row r="3624" customFormat="1" s="204"/>
    <row r="3625" customFormat="1" s="204"/>
    <row r="3626" customFormat="1" s="204"/>
    <row r="3627" customFormat="1" s="204"/>
    <row r="3628" customFormat="1" s="204"/>
    <row r="3629" customFormat="1" s="204"/>
    <row r="3630" customFormat="1" s="204"/>
    <row r="3631" customFormat="1" s="204"/>
    <row r="3632" customFormat="1" s="204"/>
    <row r="3633" customFormat="1" s="204"/>
    <row r="3634" customFormat="1" s="204"/>
    <row r="3635" customFormat="1" s="204"/>
    <row r="3636" customFormat="1" s="204"/>
    <row r="3637" customFormat="1" s="204"/>
    <row r="3638" customFormat="1" s="204"/>
    <row r="3639" customFormat="1" s="204"/>
    <row r="3640" customFormat="1" s="204"/>
    <row r="3641" customFormat="1" s="204"/>
    <row r="3642" customFormat="1" s="204"/>
    <row r="3643" customFormat="1" s="204"/>
    <row r="3644" customFormat="1" s="204"/>
    <row r="3645" customFormat="1" s="204"/>
    <row r="3646" customFormat="1" s="204"/>
    <row r="3647" customFormat="1" s="204"/>
    <row r="3648" customFormat="1" s="204"/>
    <row r="3649" customFormat="1" s="204"/>
    <row r="3650" customFormat="1" s="204"/>
    <row r="3651" customFormat="1" s="204"/>
    <row r="3652" customFormat="1" s="204"/>
    <row r="3653" customFormat="1" s="204"/>
    <row r="3654" customFormat="1" s="204"/>
    <row r="3655" customFormat="1" s="204"/>
    <row r="3656" customFormat="1" s="204"/>
    <row r="3657" customFormat="1" s="204"/>
    <row r="3658" customFormat="1" s="204"/>
    <row r="3659" customFormat="1" s="204"/>
    <row r="3660" customFormat="1" s="204"/>
    <row r="3661" customFormat="1" s="204"/>
    <row r="3662" customFormat="1" s="204"/>
    <row r="3663" customFormat="1" s="204"/>
    <row r="3664" customFormat="1" s="204"/>
    <row r="3665" customFormat="1" s="204"/>
    <row r="3666" customFormat="1" s="204"/>
    <row r="3667" customFormat="1" s="204"/>
    <row r="3668" customFormat="1" s="204"/>
    <row r="3669" customFormat="1" s="204"/>
    <row r="3670" customFormat="1" s="204"/>
    <row r="3671" customFormat="1" s="204"/>
    <row r="3672" customFormat="1" s="204"/>
    <row r="3673" customFormat="1" s="204"/>
    <row r="3674" customFormat="1" s="204"/>
    <row r="3675" customFormat="1" s="204"/>
    <row r="3676" customFormat="1" s="204"/>
    <row r="3677" customFormat="1" s="204"/>
    <row r="3678" customFormat="1" s="204"/>
    <row r="3679" customFormat="1" s="204"/>
    <row r="3680" customFormat="1" s="204"/>
    <row r="3681" customFormat="1" s="204"/>
    <row r="3682" customFormat="1" s="204"/>
    <row r="3683" customFormat="1" s="204"/>
    <row r="3684" customFormat="1" s="204"/>
    <row r="3685" customFormat="1" s="204"/>
    <row r="3686" customFormat="1" s="204"/>
    <row r="3687" customFormat="1" s="204"/>
    <row r="3688" customFormat="1" s="204"/>
    <row r="3689" customFormat="1" s="204"/>
    <row r="3690" customFormat="1" s="204"/>
    <row r="3691" customFormat="1" s="204"/>
    <row r="3692" customFormat="1" s="204"/>
    <row r="3693" customFormat="1" s="204"/>
    <row r="3694" customFormat="1" s="204"/>
    <row r="3695" customFormat="1" s="204"/>
    <row r="3696" customFormat="1" s="204"/>
    <row r="3697" customFormat="1" s="204"/>
    <row r="3698" customFormat="1" s="204"/>
    <row r="3699" customFormat="1" s="204"/>
    <row r="3700" customFormat="1" s="204"/>
    <row r="3701" customFormat="1" s="204"/>
    <row r="3702" customFormat="1" s="204"/>
    <row r="3703" customFormat="1" s="204"/>
    <row r="3704" customFormat="1" s="204"/>
    <row r="3705" customFormat="1" s="204"/>
    <row r="3706" customFormat="1" s="204"/>
    <row r="3707" customFormat="1" s="204"/>
    <row r="3708" customFormat="1" s="204"/>
    <row r="3709" customFormat="1" s="204"/>
    <row r="3710" customFormat="1" s="204"/>
    <row r="3711" customFormat="1" s="204"/>
    <row r="3712" customFormat="1" s="204"/>
    <row r="3713" customFormat="1" s="204"/>
    <row r="3714" customFormat="1" s="204"/>
    <row r="3715" customFormat="1" s="204"/>
    <row r="3716" customFormat="1" s="204"/>
    <row r="3717" customFormat="1" s="204"/>
    <row r="3718" customFormat="1" s="204"/>
    <row r="3719" customFormat="1" s="204"/>
    <row r="3720" customFormat="1" s="204"/>
    <row r="3721" customFormat="1" s="204"/>
    <row r="3722" customFormat="1" s="204"/>
    <row r="3723" customFormat="1" s="204"/>
    <row r="3724" customFormat="1" s="204"/>
    <row r="3725" customFormat="1" s="204"/>
    <row r="3726" customFormat="1" s="204"/>
    <row r="3727" customFormat="1" s="204"/>
    <row r="3728" customFormat="1" s="204"/>
    <row r="3729" customFormat="1" s="204"/>
    <row r="3730" customFormat="1" s="204"/>
    <row r="3731" customFormat="1" s="204"/>
    <row r="3732" customFormat="1" s="204"/>
    <row r="3733" customFormat="1" s="204"/>
    <row r="3734" customFormat="1" s="204"/>
    <row r="3735" customFormat="1" s="204"/>
    <row r="3736" customFormat="1" s="204"/>
    <row r="3737" customFormat="1" s="204"/>
    <row r="3738" customFormat="1" s="204"/>
    <row r="3739" customFormat="1" s="204"/>
    <row r="3740" customFormat="1" s="204"/>
    <row r="3741" customFormat="1" s="204"/>
    <row r="3742" customFormat="1" s="204"/>
    <row r="3743" customFormat="1" s="204"/>
    <row r="3744" customFormat="1" s="204"/>
    <row r="3745" customFormat="1" s="204"/>
    <row r="3746" customFormat="1" s="204"/>
    <row r="3747" customFormat="1" s="204"/>
    <row r="3748" customFormat="1" s="204"/>
    <row r="3749" customFormat="1" s="204"/>
    <row r="3750" customFormat="1" s="204"/>
    <row r="3751" customFormat="1" s="204"/>
    <row r="3752" customFormat="1" s="204"/>
    <row r="3753" customFormat="1" s="204"/>
    <row r="3754" customFormat="1" s="204"/>
    <row r="3755" customFormat="1" s="204"/>
    <row r="3756" customFormat="1" s="204"/>
    <row r="3757" customFormat="1" s="204"/>
    <row r="3758" customFormat="1" s="204"/>
    <row r="3759" customFormat="1" s="204"/>
    <row r="3760" customFormat="1" s="204"/>
    <row r="3761" customFormat="1" s="204"/>
    <row r="3762" customFormat="1" s="204"/>
    <row r="3763" customFormat="1" s="204"/>
    <row r="3764" customFormat="1" s="204"/>
    <row r="3765" customFormat="1" s="204"/>
    <row r="3766" customFormat="1" s="204"/>
    <row r="3767" customFormat="1" s="204"/>
    <row r="3768" customFormat="1" s="204"/>
    <row r="3769" customFormat="1" s="204"/>
    <row r="3770" customFormat="1" s="204"/>
    <row r="3771" customFormat="1" s="204"/>
    <row r="3772" customFormat="1" s="204"/>
    <row r="3773" customFormat="1" s="204"/>
    <row r="3774" customFormat="1" s="204"/>
    <row r="3775" customFormat="1" s="204"/>
    <row r="3776" customFormat="1" s="204"/>
    <row r="3777" customFormat="1" s="204"/>
    <row r="3778" customFormat="1" s="204"/>
    <row r="3779" customFormat="1" s="204"/>
    <row r="3780" customFormat="1" s="204"/>
    <row r="3781" customFormat="1" s="204"/>
    <row r="3782" customFormat="1" s="204"/>
    <row r="3783" customFormat="1" s="204"/>
    <row r="3784" customFormat="1" s="204"/>
    <row r="3785" customFormat="1" s="204"/>
    <row r="3786" customFormat="1" s="204"/>
    <row r="3787" customFormat="1" s="204"/>
    <row r="3788" customFormat="1" s="204"/>
    <row r="3789" customFormat="1" s="204"/>
    <row r="3790" customFormat="1" s="204"/>
    <row r="3791" customFormat="1" s="204"/>
    <row r="3792" customFormat="1" s="204"/>
    <row r="3793" customFormat="1" s="204"/>
    <row r="3794" customFormat="1" s="204"/>
    <row r="3795" customFormat="1" s="204"/>
    <row r="3796" customFormat="1" s="204"/>
    <row r="3797" customFormat="1" s="204"/>
    <row r="3798" customFormat="1" s="204"/>
    <row r="3799" customFormat="1" s="204"/>
    <row r="3800" customFormat="1" s="204"/>
    <row r="3801" customFormat="1" s="204"/>
    <row r="3802" customFormat="1" s="204"/>
    <row r="3803" customFormat="1" s="204"/>
    <row r="3804" customFormat="1" s="204"/>
    <row r="3805" customFormat="1" s="204"/>
    <row r="3806" customFormat="1" s="204"/>
    <row r="3807" customFormat="1" s="204"/>
    <row r="3808" customFormat="1" s="204"/>
    <row r="3809" customFormat="1" s="204"/>
    <row r="3810" customFormat="1" s="204"/>
    <row r="3811" customFormat="1" s="204"/>
    <row r="3812" customFormat="1" s="204"/>
    <row r="3813" customFormat="1" s="204"/>
    <row r="3814" customFormat="1" s="204"/>
    <row r="3815" customFormat="1" s="204"/>
    <row r="3816" customFormat="1" s="204"/>
    <row r="3817" customFormat="1" s="204"/>
    <row r="3818" customFormat="1" s="204"/>
    <row r="3819" customFormat="1" s="204"/>
    <row r="3820" customFormat="1" s="204"/>
    <row r="3821" customFormat="1" s="204"/>
    <row r="3822" customFormat="1" s="204"/>
    <row r="3823" customFormat="1" s="204"/>
    <row r="3824" customFormat="1" s="204"/>
    <row r="3825" customFormat="1" s="204"/>
    <row r="3826" customFormat="1" s="204"/>
    <row r="3827" customFormat="1" s="204"/>
    <row r="3828" customFormat="1" s="204"/>
    <row r="3829" customFormat="1" s="204"/>
    <row r="3830" customFormat="1" s="204"/>
    <row r="3831" customFormat="1" s="204"/>
    <row r="3832" customFormat="1" s="204"/>
    <row r="3833" customFormat="1" s="204"/>
    <row r="3834" customFormat="1" s="204"/>
    <row r="3835" customFormat="1" s="204"/>
    <row r="3836" customFormat="1" s="204"/>
    <row r="3837" customFormat="1" s="204"/>
    <row r="3838" customFormat="1" s="204"/>
    <row r="3839" customFormat="1" s="204"/>
    <row r="3840" customFormat="1" s="204"/>
    <row r="3841" customFormat="1" s="204"/>
    <row r="3842" customFormat="1" s="204"/>
    <row r="3843" customFormat="1" s="204"/>
    <row r="3844" customFormat="1" s="204"/>
    <row r="3845" customFormat="1" s="204"/>
    <row r="3846" customFormat="1" s="204"/>
    <row r="3847" customFormat="1" s="204"/>
    <row r="3848" customFormat="1" s="204"/>
    <row r="3849" customFormat="1" s="204"/>
    <row r="3850" customFormat="1" s="204"/>
    <row r="3851" customFormat="1" s="204"/>
    <row r="3852" customFormat="1" s="204"/>
    <row r="3853" customFormat="1" s="204"/>
    <row r="3854" customFormat="1" s="204"/>
    <row r="3855" customFormat="1" s="204"/>
    <row r="3856" customFormat="1" s="204"/>
    <row r="3857" customFormat="1" s="204"/>
    <row r="3858" customFormat="1" s="204"/>
    <row r="3859" customFormat="1" s="204"/>
    <row r="3860" customFormat="1" s="204"/>
    <row r="3861" customFormat="1" s="204"/>
    <row r="3862" customFormat="1" s="204"/>
    <row r="3863" customFormat="1" s="204"/>
    <row r="3864" customFormat="1" s="204"/>
    <row r="3865" customFormat="1" s="204"/>
    <row r="3866" customFormat="1" s="204"/>
    <row r="3867" customFormat="1" s="204"/>
    <row r="3868" customFormat="1" s="204"/>
    <row r="3869" customFormat="1" s="204"/>
    <row r="3870" customFormat="1" s="204"/>
    <row r="3871" customFormat="1" s="204"/>
    <row r="3872" customFormat="1" s="204"/>
    <row r="3873" customFormat="1" s="204"/>
    <row r="3874" customFormat="1" s="204"/>
    <row r="3875" customFormat="1" s="204"/>
    <row r="3876" customFormat="1" s="204"/>
    <row r="3877" customFormat="1" s="204"/>
    <row r="3878" customFormat="1" s="204"/>
    <row r="3879" customFormat="1" s="204"/>
    <row r="3880" customFormat="1" s="204"/>
    <row r="3881" customFormat="1" s="204"/>
    <row r="3882" customFormat="1" s="204"/>
    <row r="3883" customFormat="1" s="204"/>
    <row r="3884" customFormat="1" s="204"/>
    <row r="3885" customFormat="1" s="204"/>
    <row r="3886" customFormat="1" s="204"/>
    <row r="3887" customFormat="1" s="204"/>
    <row r="3888" customFormat="1" s="204"/>
    <row r="3889" customFormat="1" s="204"/>
    <row r="3890" customFormat="1" s="204"/>
    <row r="3891" customFormat="1" s="204"/>
    <row r="3892" customFormat="1" s="204"/>
    <row r="3893" customFormat="1" s="204"/>
    <row r="3894" customFormat="1" s="204"/>
    <row r="3895" customFormat="1" s="204"/>
    <row r="3896" customFormat="1" s="204"/>
    <row r="3897" customFormat="1" s="204"/>
    <row r="3898" customFormat="1" s="204"/>
    <row r="3899" customFormat="1" s="204"/>
    <row r="3900" customFormat="1" s="204"/>
    <row r="3901" customFormat="1" s="204"/>
    <row r="3902" customFormat="1" s="204"/>
    <row r="3903" customFormat="1" s="204"/>
    <row r="3904" customFormat="1" s="204"/>
    <row r="3905" customFormat="1" s="204"/>
    <row r="3906" customFormat="1" s="204"/>
    <row r="3907" customFormat="1" s="204"/>
    <row r="3908" customFormat="1" s="204"/>
    <row r="3909" customFormat="1" s="204"/>
    <row r="3910" customFormat="1" s="204"/>
    <row r="3911" customFormat="1" s="204"/>
    <row r="3912" customFormat="1" s="204"/>
    <row r="3913" customFormat="1" s="204"/>
    <row r="3914" customFormat="1" s="204"/>
    <row r="3915" customFormat="1" s="204"/>
    <row r="3916" customFormat="1" s="204"/>
    <row r="3917" customFormat="1" s="204"/>
    <row r="3918" customFormat="1" s="204"/>
    <row r="3919" customFormat="1" s="204"/>
    <row r="3920" customFormat="1" s="204"/>
    <row r="3921" customFormat="1" s="204"/>
    <row r="3922" customFormat="1" s="204"/>
    <row r="3923" customFormat="1" s="204"/>
    <row r="3924" customFormat="1" s="204"/>
    <row r="3925" customFormat="1" s="204"/>
    <row r="3926" customFormat="1" s="204"/>
    <row r="3927" customFormat="1" s="204"/>
    <row r="3928" customFormat="1" s="204"/>
    <row r="3929" customFormat="1" s="204"/>
    <row r="3930" customFormat="1" s="204"/>
    <row r="3931" customFormat="1" s="204"/>
    <row r="3932" customFormat="1" s="204"/>
    <row r="3933" customFormat="1" s="204"/>
    <row r="3934" customFormat="1" s="204"/>
    <row r="3935" customFormat="1" s="204"/>
    <row r="3936" customFormat="1" s="204"/>
    <row r="3937" customFormat="1" s="204"/>
    <row r="3938" customFormat="1" s="204"/>
    <row r="3939" customFormat="1" s="204"/>
    <row r="3940" customFormat="1" s="204"/>
    <row r="3941" customFormat="1" s="204"/>
    <row r="3942" customFormat="1" s="204"/>
    <row r="3943" customFormat="1" s="204"/>
    <row r="3944" customFormat="1" s="204"/>
    <row r="3945" customFormat="1" s="204"/>
    <row r="3946" customFormat="1" s="204"/>
    <row r="3947" customFormat="1" s="204"/>
    <row r="3948" customFormat="1" s="204"/>
    <row r="3949" customFormat="1" s="204"/>
    <row r="3950" customFormat="1" s="204"/>
    <row r="3951" customFormat="1" s="204"/>
    <row r="3952" customFormat="1" s="204"/>
    <row r="3953" customFormat="1" s="204"/>
    <row r="3954" customFormat="1" s="204"/>
    <row r="3955" customFormat="1" s="204"/>
    <row r="3956" customFormat="1" s="204"/>
    <row r="3957" customFormat="1" s="204"/>
    <row r="3958" customFormat="1" s="204"/>
    <row r="3959" customFormat="1" s="204"/>
    <row r="3960" customFormat="1" s="204"/>
    <row r="3961" customFormat="1" s="204"/>
    <row r="3962" customFormat="1" s="204"/>
    <row r="3963" customFormat="1" s="204"/>
    <row r="3964" customFormat="1" s="204"/>
    <row r="3965" customFormat="1" s="204"/>
    <row r="3966" customFormat="1" s="204"/>
    <row r="3967" customFormat="1" s="204"/>
    <row r="3968" customFormat="1" s="204"/>
    <row r="3969" customFormat="1" s="204"/>
    <row r="3970" customFormat="1" s="204"/>
    <row r="3971" customFormat="1" s="204"/>
    <row r="3972" customFormat="1" s="204"/>
    <row r="3973" customFormat="1" s="204"/>
    <row r="3974" customFormat="1" s="204"/>
    <row r="3975" customFormat="1" s="204"/>
    <row r="3976" customFormat="1" s="204"/>
    <row r="3977" customFormat="1" s="204"/>
    <row r="3978" customFormat="1" s="204"/>
    <row r="3979" customFormat="1" s="204"/>
    <row r="3980" customFormat="1" s="204"/>
    <row r="3981" customFormat="1" s="204"/>
    <row r="3982" customFormat="1" s="204"/>
    <row r="3983" customFormat="1" s="204"/>
    <row r="3984" customFormat="1" s="204"/>
    <row r="3985" customFormat="1" s="204"/>
    <row r="3986" customFormat="1" s="204"/>
    <row r="3987" customFormat="1" s="204"/>
    <row r="3988" customFormat="1" s="204"/>
    <row r="3989" customFormat="1" s="204"/>
    <row r="3990" customFormat="1" s="204"/>
    <row r="3991" customFormat="1" s="204"/>
    <row r="3992" customFormat="1" s="204"/>
    <row r="3993" customFormat="1" s="204"/>
    <row r="3994" customFormat="1" s="204"/>
    <row r="3995" customFormat="1" s="204"/>
    <row r="3996" customFormat="1" s="204"/>
    <row r="3997" customFormat="1" s="204"/>
    <row r="3998" customFormat="1" s="204"/>
    <row r="3999" customFormat="1" s="204"/>
    <row r="4000" customFormat="1" s="204"/>
    <row r="4001" customFormat="1" s="204"/>
    <row r="4002" customFormat="1" s="204"/>
    <row r="4003" customFormat="1" s="204"/>
    <row r="4004" customFormat="1" s="204"/>
    <row r="4005" customFormat="1" s="204"/>
    <row r="4006" customFormat="1" s="204"/>
    <row r="4007" customFormat="1" s="204"/>
    <row r="4008" customFormat="1" s="204"/>
    <row r="4009" customFormat="1" s="204"/>
    <row r="4010" customFormat="1" s="204"/>
    <row r="4011" customFormat="1" s="204"/>
    <row r="4012" customFormat="1" s="204"/>
    <row r="4013" customFormat="1" s="204"/>
    <row r="4014" customFormat="1" s="204"/>
    <row r="4015" customFormat="1" s="204"/>
    <row r="4016" customFormat="1" s="204"/>
    <row r="4017" customFormat="1" s="204"/>
    <row r="4018" customFormat="1" s="204"/>
    <row r="4019" customFormat="1" s="204"/>
    <row r="4020" customFormat="1" s="204"/>
    <row r="4021" customFormat="1" s="204"/>
    <row r="4022" customFormat="1" s="204"/>
    <row r="4023" customFormat="1" s="204"/>
    <row r="4024" customFormat="1" s="204"/>
    <row r="4025" customFormat="1" s="204"/>
    <row r="4026" customFormat="1" s="204"/>
    <row r="4027" customFormat="1" s="204"/>
    <row r="4028" customFormat="1" s="204"/>
    <row r="4029" customFormat="1" s="204"/>
    <row r="4030" customFormat="1" s="204"/>
    <row r="4031" customFormat="1" s="204"/>
    <row r="4032" customFormat="1" s="204"/>
    <row r="4033" customFormat="1" s="204"/>
    <row r="4034" customFormat="1" s="204"/>
    <row r="4035" customFormat="1" s="204"/>
    <row r="4036" customFormat="1" s="204"/>
    <row r="4037" customFormat="1" s="204"/>
    <row r="4038" customFormat="1" s="204"/>
    <row r="4039" customFormat="1" s="204"/>
    <row r="4040" customFormat="1" s="204"/>
    <row r="4041" customFormat="1" s="204"/>
    <row r="4042" customFormat="1" s="204"/>
    <row r="4043" customFormat="1" s="204"/>
    <row r="4044" customFormat="1" s="204"/>
    <row r="4045" customFormat="1" s="204"/>
    <row r="4046" customFormat="1" s="204"/>
    <row r="4047" customFormat="1" s="204"/>
    <row r="4048" customFormat="1" s="204"/>
    <row r="4049" customFormat="1" s="204"/>
    <row r="4050" customFormat="1" s="204"/>
    <row r="4051" customFormat="1" s="204"/>
    <row r="4052" customFormat="1" s="204"/>
    <row r="4053" customFormat="1" s="204"/>
    <row r="4054" customFormat="1" s="204"/>
    <row r="4055" customFormat="1" s="204"/>
    <row r="4056" customFormat="1" s="204"/>
    <row r="4057" customFormat="1" s="204"/>
    <row r="4058" customFormat="1" s="204"/>
    <row r="4059" customFormat="1" s="204"/>
    <row r="4060" customFormat="1" s="204"/>
    <row r="4061" customFormat="1" s="204"/>
    <row r="4062" customFormat="1" s="204"/>
    <row r="4063" customFormat="1" s="204"/>
    <row r="4064" customFormat="1" s="204"/>
    <row r="4065" customFormat="1" s="204"/>
    <row r="4066" customFormat="1" s="204"/>
    <row r="4067" customFormat="1" s="204"/>
    <row r="4068" customFormat="1" s="204"/>
    <row r="4069" customFormat="1" s="204"/>
    <row r="4070" customFormat="1" s="204"/>
    <row r="4071" customFormat="1" s="204"/>
    <row r="4072" customFormat="1" s="204"/>
    <row r="4073" customFormat="1" s="204"/>
    <row r="4074" customFormat="1" s="204"/>
    <row r="4075" customFormat="1" s="204"/>
    <row r="4076" customFormat="1" s="204"/>
    <row r="4077" customFormat="1" s="204"/>
    <row r="4078" customFormat="1" s="204"/>
    <row r="4079" customFormat="1" s="204"/>
    <row r="4080" customFormat="1" s="204"/>
    <row r="4081" customFormat="1" s="204"/>
    <row r="4082" customFormat="1" s="204"/>
    <row r="4083" customFormat="1" s="204"/>
    <row r="4084" customFormat="1" s="204"/>
    <row r="4085" customFormat="1" s="204"/>
    <row r="4086" customFormat="1" s="204"/>
    <row r="4087" customFormat="1" s="204"/>
    <row r="4088" customFormat="1" s="204"/>
    <row r="4089" customFormat="1" s="204"/>
    <row r="4090" customFormat="1" s="204"/>
    <row r="4091" customFormat="1" s="204"/>
    <row r="4092" customFormat="1" s="204"/>
    <row r="4093" customFormat="1" s="204"/>
    <row r="4094" customFormat="1" s="204"/>
    <row r="4095" customFormat="1" s="204"/>
    <row r="4096" customFormat="1" s="204"/>
    <row r="4097" customFormat="1" s="204"/>
    <row r="4098" customFormat="1" s="204"/>
    <row r="4099" customFormat="1" s="204"/>
    <row r="4100" customFormat="1" s="204"/>
    <row r="4101" customFormat="1" s="204"/>
    <row r="4102" customFormat="1" s="204"/>
    <row r="4103" customFormat="1" s="204"/>
    <row r="4104" customFormat="1" s="204"/>
    <row r="4105" customFormat="1" s="204"/>
    <row r="4106" customFormat="1" s="204"/>
    <row r="4107" customFormat="1" s="204"/>
    <row r="4108" customFormat="1" s="204"/>
    <row r="4109" customFormat="1" s="204"/>
    <row r="4110" customFormat="1" s="204"/>
    <row r="4111" customFormat="1" s="204"/>
    <row r="4112" customFormat="1" s="204"/>
    <row r="4113" customFormat="1" s="204"/>
    <row r="4114" customFormat="1" s="204"/>
    <row r="4115" customFormat="1" s="204"/>
    <row r="4116" customFormat="1" s="204"/>
    <row r="4117" customFormat="1" s="204"/>
    <row r="4118" customFormat="1" s="204"/>
    <row r="4119" customFormat="1" s="204"/>
    <row r="4120" customFormat="1" s="204"/>
    <row r="4121" customFormat="1" s="204"/>
    <row r="4122" customFormat="1" s="204"/>
    <row r="4123" customFormat="1" s="204"/>
    <row r="4124" customFormat="1" s="204"/>
    <row r="4125" customFormat="1" s="204"/>
    <row r="4126" customFormat="1" s="204"/>
    <row r="4127" customFormat="1" s="204"/>
    <row r="4128" customFormat="1" s="204"/>
    <row r="4129" customFormat="1" s="204"/>
    <row r="4130" customFormat="1" s="204"/>
    <row r="4131" customFormat="1" s="204"/>
    <row r="4132" customFormat="1" s="204"/>
    <row r="4133" customFormat="1" s="204"/>
    <row r="4134" customFormat="1" s="204"/>
    <row r="4135" customFormat="1" s="204"/>
    <row r="4136" customFormat="1" s="204"/>
    <row r="4137" customFormat="1" s="204"/>
    <row r="4138" customFormat="1" s="204"/>
    <row r="4139" customFormat="1" s="204"/>
    <row r="4140" customFormat="1" s="204"/>
    <row r="4141" customFormat="1" s="204"/>
    <row r="4142" customFormat="1" s="204"/>
    <row r="4143" customFormat="1" s="204"/>
    <row r="4144" customFormat="1" s="204"/>
    <row r="4145" customFormat="1" s="204"/>
    <row r="4146" customFormat="1" s="204"/>
    <row r="4147" customFormat="1" s="204"/>
    <row r="4148" customFormat="1" s="204"/>
    <row r="4149" customFormat="1" s="204"/>
    <row r="4150" customFormat="1" s="204"/>
    <row r="4151" customFormat="1" s="204"/>
    <row r="4152" customFormat="1" s="204"/>
    <row r="4153" customFormat="1" s="204"/>
    <row r="4154" customFormat="1" s="204"/>
    <row r="4155" customFormat="1" s="204"/>
    <row r="4156" customFormat="1" s="204"/>
    <row r="4157" customFormat="1" s="204"/>
    <row r="4158" customFormat="1" s="204"/>
    <row r="4159" customFormat="1" s="204"/>
    <row r="4160" customFormat="1" s="204"/>
    <row r="4161" customFormat="1" s="204"/>
    <row r="4162" customFormat="1" s="204"/>
    <row r="4163" customFormat="1" s="204"/>
    <row r="4164" customFormat="1" s="204"/>
    <row r="4165" customFormat="1" s="204"/>
    <row r="4166" customFormat="1" s="204"/>
    <row r="4167" customFormat="1" s="204"/>
    <row r="4168" customFormat="1" s="204"/>
    <row r="4169" customFormat="1" s="204"/>
    <row r="4170" customFormat="1" s="204"/>
    <row r="4171" customFormat="1" s="204"/>
  </sheetData>
  <sheetProtection selectLockedCells="0" selectUnlockedCells="0" sheet="1" objects="1" insertRows="0" insertHyperlinks="1" autoFilter="1" scenarios="1" formatColumns="0" deleteColumns="1" insertColumns="0" pivotTables="1" deleteRows="1" formatCells="0" formatRows="0" sort="1" password="CC6D"/>
  <mergeCells count="7">
    <mergeCell ref="H12:H21"/>
    <mergeCell ref="I10:J10"/>
    <mergeCell ref="B24:B28"/>
    <mergeCell ref="B12:B16"/>
    <mergeCell ref="D2:J2"/>
    <mergeCell ref="H24:H29"/>
    <mergeCell ref="J36:K36"/>
  </mergeCells>
  <pageMargins left="0.75" right="0.75" top="1" bottom="1" header="0.5" footer="0.5"/>
  <pageSetup orientation="portrait" paperSize="9" horizontalDpi="1200" verticalDpi="12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jd0820</dc:creator>
  <dcterms:created xmlns:dcterms="http://purl.org/dc/terms/" xmlns:xsi="http://www.w3.org/2001/XMLSchema-instance" xsi:type="dcterms:W3CDTF">1996-12-17T01:32:42Z</dcterms:created>
  <dcterms:modified xmlns:dcterms="http://purl.org/dc/terms/" xmlns:xsi="http://www.w3.org/2001/XMLSchema-instance" xsi:type="dcterms:W3CDTF">2026-09-09T01:09:00Z</dcterms:modified>
  <cp:lastModifiedBy>Administrator</cp:lastModifiedBy>
  <cp:lastPrinted>2006-12-18T02:13:55Z</cp:lastPrinted>
</cp:coreProperties>
</file>